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PAAE" sheetId="1" r:id="rId1"/>
  </sheets>
  <externalReferences>
    <externalReference r:id="rId2"/>
  </externalReferences>
  <definedNames>
    <definedName name="valores">[1]Plan2!$G$2:$H$6</definedName>
  </definedNames>
  <calcPr calcId="145621"/>
</workbook>
</file>

<file path=xl/calcChain.xml><?xml version="1.0" encoding="utf-8"?>
<calcChain xmlns="http://schemas.openxmlformats.org/spreadsheetml/2006/main">
  <c r="AD71" i="1" l="1"/>
  <c r="AC71" i="1"/>
  <c r="AB71" i="1"/>
  <c r="AA71" i="1"/>
  <c r="Z71" i="1"/>
  <c r="Y71" i="1"/>
  <c r="X71" i="1"/>
  <c r="W71" i="1"/>
  <c r="V71" i="1"/>
  <c r="U71" i="1"/>
  <c r="T71" i="1"/>
  <c r="S71" i="1"/>
  <c r="R71" i="1"/>
  <c r="P71" i="1"/>
  <c r="O71" i="1"/>
  <c r="N71" i="1"/>
  <c r="M71" i="1"/>
  <c r="H71" i="1"/>
  <c r="G71" i="1"/>
  <c r="AD70" i="1"/>
  <c r="P70" i="1"/>
  <c r="O70" i="1"/>
  <c r="N70" i="1"/>
  <c r="M70" i="1"/>
  <c r="AD69" i="1"/>
  <c r="P69" i="1"/>
  <c r="O69" i="1"/>
  <c r="N69" i="1"/>
  <c r="M69" i="1"/>
  <c r="AD68" i="1"/>
  <c r="AA68" i="1"/>
  <c r="P68" i="1"/>
  <c r="O68" i="1"/>
  <c r="N68" i="1"/>
  <c r="M68" i="1"/>
  <c r="AD67" i="1"/>
  <c r="W67" i="1"/>
  <c r="P67" i="1"/>
  <c r="O67" i="1"/>
  <c r="N67" i="1"/>
  <c r="M67" i="1"/>
  <c r="AD66" i="1"/>
  <c r="P66" i="1"/>
  <c r="O66" i="1"/>
  <c r="N66" i="1"/>
  <c r="M66" i="1"/>
  <c r="AD65" i="1"/>
  <c r="P65" i="1"/>
  <c r="O65" i="1"/>
  <c r="N65" i="1"/>
  <c r="M65" i="1"/>
  <c r="AD64" i="1"/>
  <c r="P64" i="1"/>
  <c r="O64" i="1"/>
  <c r="N64" i="1"/>
  <c r="M64" i="1"/>
  <c r="AD63" i="1"/>
  <c r="P63" i="1"/>
  <c r="O63" i="1"/>
  <c r="N63" i="1"/>
  <c r="M63" i="1"/>
  <c r="AD62" i="1"/>
  <c r="P62" i="1"/>
  <c r="O62" i="1"/>
  <c r="N62" i="1"/>
  <c r="M62" i="1"/>
  <c r="AD61" i="1"/>
  <c r="Q61" i="1"/>
  <c r="P61" i="1"/>
  <c r="O61" i="1"/>
  <c r="N61" i="1"/>
  <c r="M61" i="1"/>
  <c r="AD60" i="1"/>
  <c r="Q60" i="1"/>
  <c r="P60" i="1"/>
  <c r="O60" i="1"/>
  <c r="N60" i="1"/>
  <c r="M60" i="1"/>
  <c r="AD59" i="1"/>
  <c r="Q59" i="1"/>
  <c r="P59" i="1"/>
  <c r="O59" i="1"/>
  <c r="N59" i="1"/>
  <c r="M59" i="1"/>
  <c r="AD58" i="1"/>
  <c r="Q58" i="1"/>
  <c r="P58" i="1"/>
  <c r="O58" i="1"/>
  <c r="N58" i="1"/>
  <c r="M58" i="1"/>
  <c r="AD57" i="1"/>
  <c r="Q57" i="1"/>
  <c r="P57" i="1"/>
  <c r="O57" i="1"/>
  <c r="N57" i="1"/>
  <c r="M57" i="1"/>
  <c r="AD56" i="1"/>
  <c r="Q56" i="1"/>
  <c r="P56" i="1"/>
  <c r="O56" i="1"/>
  <c r="N56" i="1"/>
  <c r="M56" i="1"/>
  <c r="AD55" i="1"/>
  <c r="Q55" i="1"/>
  <c r="P55" i="1"/>
  <c r="O55" i="1"/>
  <c r="N55" i="1"/>
  <c r="M55" i="1"/>
  <c r="AD54" i="1"/>
  <c r="Q54" i="1"/>
  <c r="P54" i="1"/>
  <c r="O54" i="1"/>
  <c r="N54" i="1"/>
  <c r="M54" i="1"/>
  <c r="AD53" i="1"/>
  <c r="Q53" i="1"/>
  <c r="P53" i="1"/>
  <c r="O53" i="1"/>
  <c r="N53" i="1"/>
  <c r="M53" i="1"/>
  <c r="AD52" i="1"/>
  <c r="Q52" i="1"/>
  <c r="P52" i="1"/>
  <c r="O52" i="1"/>
  <c r="N52" i="1"/>
  <c r="M52" i="1"/>
  <c r="AD51" i="1"/>
  <c r="Q51" i="1"/>
  <c r="P51" i="1"/>
  <c r="O51" i="1"/>
  <c r="N51" i="1"/>
  <c r="M51" i="1"/>
  <c r="AD50" i="1"/>
  <c r="S50" i="1"/>
  <c r="Q50" i="1"/>
  <c r="P50" i="1"/>
  <c r="O50" i="1"/>
  <c r="N50" i="1"/>
  <c r="M50" i="1"/>
  <c r="AD49" i="1"/>
  <c r="Q49" i="1"/>
  <c r="P49" i="1"/>
  <c r="O49" i="1"/>
  <c r="N49" i="1"/>
  <c r="M49" i="1"/>
  <c r="AD48" i="1"/>
  <c r="Q48" i="1"/>
  <c r="P48" i="1"/>
  <c r="O48" i="1"/>
  <c r="N48" i="1"/>
  <c r="M48" i="1"/>
  <c r="AD47" i="1"/>
  <c r="Q47" i="1"/>
  <c r="P47" i="1"/>
  <c r="O47" i="1"/>
  <c r="N47" i="1"/>
  <c r="M47" i="1"/>
  <c r="AD46" i="1"/>
  <c r="S46" i="1"/>
  <c r="Q46" i="1"/>
  <c r="P46" i="1"/>
  <c r="O46" i="1"/>
  <c r="N46" i="1"/>
  <c r="M46" i="1"/>
  <c r="AD45" i="1"/>
  <c r="Q45" i="1"/>
  <c r="P45" i="1"/>
  <c r="O45" i="1"/>
  <c r="N45" i="1"/>
  <c r="M45" i="1"/>
  <c r="AD44" i="1"/>
  <c r="Q44" i="1"/>
  <c r="P44" i="1"/>
  <c r="O44" i="1"/>
  <c r="N44" i="1"/>
  <c r="M44" i="1"/>
  <c r="AD43" i="1"/>
  <c r="Q43" i="1"/>
  <c r="P43" i="1"/>
  <c r="O43" i="1"/>
  <c r="N43" i="1"/>
  <c r="M43" i="1"/>
  <c r="AD42" i="1"/>
  <c r="Q42" i="1"/>
  <c r="P42" i="1"/>
  <c r="O42" i="1"/>
  <c r="N42" i="1"/>
  <c r="M42" i="1"/>
  <c r="AD41" i="1"/>
  <c r="Q41" i="1"/>
  <c r="P41" i="1"/>
  <c r="O41" i="1"/>
  <c r="N41" i="1"/>
  <c r="M41" i="1"/>
  <c r="AD40" i="1"/>
  <c r="Q40" i="1"/>
  <c r="P40" i="1"/>
  <c r="O40" i="1"/>
  <c r="N40" i="1"/>
  <c r="M40" i="1"/>
  <c r="AD39" i="1"/>
  <c r="Q39" i="1"/>
  <c r="P39" i="1"/>
  <c r="O39" i="1"/>
  <c r="N39" i="1"/>
  <c r="M39" i="1"/>
  <c r="AD38" i="1"/>
  <c r="Q38" i="1"/>
  <c r="P38" i="1"/>
  <c r="O38" i="1"/>
  <c r="N38" i="1"/>
  <c r="M38" i="1"/>
  <c r="AD37" i="1"/>
  <c r="Q37" i="1"/>
  <c r="P37" i="1"/>
  <c r="O37" i="1"/>
  <c r="N37" i="1"/>
  <c r="M37" i="1"/>
  <c r="AD36" i="1"/>
  <c r="Q36" i="1"/>
  <c r="P36" i="1"/>
  <c r="O36" i="1"/>
  <c r="N36" i="1"/>
  <c r="M36" i="1"/>
  <c r="AD35" i="1"/>
  <c r="Q35" i="1"/>
  <c r="P35" i="1"/>
  <c r="O35" i="1"/>
  <c r="N35" i="1"/>
  <c r="M35" i="1"/>
  <c r="AD34" i="1"/>
  <c r="Q34" i="1"/>
  <c r="P34" i="1"/>
  <c r="O34" i="1"/>
  <c r="N34" i="1"/>
  <c r="M34" i="1"/>
  <c r="AD33" i="1"/>
  <c r="Q33" i="1"/>
  <c r="P33" i="1"/>
  <c r="O33" i="1"/>
  <c r="N33" i="1"/>
  <c r="M33" i="1"/>
  <c r="AD32" i="1"/>
  <c r="S32" i="1"/>
  <c r="Q32" i="1"/>
  <c r="P32" i="1"/>
  <c r="O32" i="1"/>
  <c r="N32" i="1"/>
  <c r="M32" i="1"/>
  <c r="AD31" i="1"/>
  <c r="Q31" i="1"/>
  <c r="P31" i="1"/>
  <c r="O31" i="1"/>
  <c r="N31" i="1"/>
  <c r="M31" i="1"/>
  <c r="AD30" i="1"/>
  <c r="Q30" i="1"/>
  <c r="P30" i="1"/>
  <c r="O30" i="1"/>
  <c r="N30" i="1"/>
  <c r="M30" i="1"/>
  <c r="AD29" i="1"/>
  <c r="Q29" i="1"/>
  <c r="P29" i="1"/>
  <c r="O29" i="1"/>
  <c r="N29" i="1"/>
  <c r="M29" i="1"/>
  <c r="AD28" i="1"/>
  <c r="Q28" i="1"/>
  <c r="P28" i="1"/>
  <c r="O28" i="1"/>
  <c r="N28" i="1"/>
  <c r="M28" i="1"/>
  <c r="AD27" i="1"/>
  <c r="Q27" i="1"/>
  <c r="P27" i="1"/>
  <c r="O27" i="1"/>
  <c r="N27" i="1"/>
  <c r="M27" i="1"/>
  <c r="AD26" i="1"/>
  <c r="Y26" i="1"/>
  <c r="Q26" i="1"/>
  <c r="P26" i="1"/>
  <c r="O26" i="1"/>
  <c r="N26" i="1"/>
  <c r="M26" i="1"/>
  <c r="AD25" i="1"/>
  <c r="Q25" i="1"/>
  <c r="P25" i="1"/>
  <c r="O25" i="1"/>
  <c r="N25" i="1"/>
  <c r="M25" i="1"/>
  <c r="AD24" i="1"/>
  <c r="Q24" i="1"/>
  <c r="P24" i="1"/>
  <c r="O24" i="1"/>
  <c r="N24" i="1"/>
  <c r="M24" i="1"/>
  <c r="AD23" i="1"/>
  <c r="Q23" i="1"/>
  <c r="P23" i="1"/>
  <c r="O23" i="1"/>
  <c r="N23" i="1"/>
  <c r="M23" i="1"/>
  <c r="AD22" i="1"/>
  <c r="Q22" i="1"/>
  <c r="P22" i="1"/>
  <c r="O22" i="1"/>
  <c r="N22" i="1"/>
  <c r="M22" i="1"/>
  <c r="AD21" i="1"/>
  <c r="S21" i="1"/>
  <c r="Q21" i="1"/>
  <c r="P21" i="1"/>
  <c r="O21" i="1"/>
  <c r="N21" i="1"/>
  <c r="M21" i="1"/>
  <c r="AD20" i="1"/>
  <c r="Q20" i="1"/>
  <c r="P20" i="1"/>
  <c r="O20" i="1"/>
  <c r="N20" i="1"/>
  <c r="M20" i="1"/>
  <c r="AD19" i="1"/>
  <c r="Q19" i="1"/>
  <c r="P19" i="1"/>
  <c r="O19" i="1"/>
  <c r="N19" i="1"/>
  <c r="M19" i="1"/>
  <c r="AD18" i="1"/>
  <c r="Q18" i="1"/>
  <c r="P18" i="1"/>
  <c r="O18" i="1"/>
  <c r="N18" i="1"/>
  <c r="M18" i="1"/>
  <c r="AD17" i="1"/>
  <c r="Q17" i="1"/>
  <c r="P17" i="1"/>
  <c r="O17" i="1"/>
  <c r="N17" i="1"/>
  <c r="M17" i="1"/>
  <c r="AD16" i="1"/>
  <c r="Q16" i="1"/>
  <c r="P16" i="1"/>
  <c r="O16" i="1"/>
  <c r="N16" i="1"/>
  <c r="M16" i="1"/>
  <c r="AD15" i="1"/>
  <c r="Q15" i="1"/>
  <c r="P15" i="1"/>
  <c r="O15" i="1"/>
  <c r="N15" i="1"/>
  <c r="M15" i="1"/>
  <c r="AD14" i="1"/>
  <c r="Q14" i="1"/>
  <c r="P14" i="1"/>
  <c r="O14" i="1"/>
  <c r="N14" i="1"/>
  <c r="M14" i="1"/>
  <c r="AD13" i="1"/>
  <c r="Q13" i="1"/>
  <c r="P13" i="1"/>
  <c r="O13" i="1"/>
  <c r="N13" i="1"/>
  <c r="M13" i="1"/>
  <c r="AD12" i="1"/>
  <c r="Q12" i="1"/>
  <c r="P12" i="1"/>
  <c r="O12" i="1"/>
  <c r="N12" i="1"/>
  <c r="M12" i="1"/>
  <c r="AD11" i="1"/>
  <c r="Q11" i="1"/>
  <c r="P11" i="1"/>
  <c r="O11" i="1"/>
  <c r="N11" i="1"/>
  <c r="M11" i="1"/>
  <c r="AD10" i="1"/>
  <c r="Q10" i="1"/>
  <c r="P10" i="1"/>
  <c r="O10" i="1"/>
  <c r="N10" i="1"/>
  <c r="M10" i="1"/>
  <c r="AD9" i="1"/>
  <c r="Q9" i="1"/>
  <c r="P9" i="1"/>
  <c r="O9" i="1"/>
  <c r="N9" i="1"/>
  <c r="M9" i="1"/>
  <c r="AD8" i="1"/>
  <c r="Q8" i="1"/>
  <c r="P8" i="1"/>
  <c r="O8" i="1"/>
  <c r="N8" i="1"/>
  <c r="M8" i="1"/>
  <c r="AD7" i="1"/>
  <c r="W7" i="1"/>
  <c r="Q7" i="1"/>
  <c r="P7" i="1"/>
  <c r="O7" i="1"/>
  <c r="N7" i="1"/>
  <c r="M7" i="1"/>
</calcChain>
</file>

<file path=xl/comments1.xml><?xml version="1.0" encoding="utf-8"?>
<comments xmlns="http://schemas.openxmlformats.org/spreadsheetml/2006/main">
  <authors>
    <author>proec</author>
    <author>Gloria Maria Merola de Oliveira</author>
    <author>Lidia Pancev Daniel Pereira</author>
  </authors>
  <commentList>
    <comment ref="W7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aprovado 10 diarias x 177.00</t>
        </r>
      </text>
    </comment>
    <comment ref="AA7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aprovado somente 10 trasnportes. Trasferido 2.000,00 de ônibus que estava em diárias. </t>
        </r>
      </text>
    </comment>
    <comment ref="R9" authorId="1">
      <text>
        <r>
          <rPr>
            <b/>
            <sz val="9"/>
            <color indexed="81"/>
            <rFont val="Tahoma"/>
            <family val="2"/>
          </rPr>
          <t>Gloria Maria Merola de Oliveira:</t>
        </r>
        <r>
          <rPr>
            <sz val="9"/>
            <color indexed="81"/>
            <rFont val="Tahoma"/>
            <family val="2"/>
          </rPr>
          <t xml:space="preserve">
Mantido apenas:
plan 1
</t>
        </r>
      </text>
    </comment>
    <comment ref="S9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acrescida 500 impressoes que estava em pessoa juridica
</t>
        </r>
      </text>
    </comment>
    <comment ref="V9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auxilio eventual discente
</t>
        </r>
      </text>
    </comment>
    <comment ref="Y9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auxilio eventual discente</t>
        </r>
      </text>
    </comment>
    <comment ref="U12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cortado pela metade</t>
        </r>
      </text>
    </comment>
    <comment ref="V12" authorId="1">
      <text>
        <r>
          <rPr>
            <b/>
            <sz val="9"/>
            <color indexed="81"/>
            <rFont val="Tahoma"/>
            <family val="2"/>
          </rPr>
          <t>Gloria Maria Merola de Oliveira:</t>
        </r>
        <r>
          <rPr>
            <sz val="9"/>
            <color indexed="81"/>
            <rFont val="Tahoma"/>
            <family val="2"/>
          </rPr>
          <t xml:space="preserve">
valor readequado pois a diaria estava inadequada</t>
        </r>
      </text>
    </comment>
    <comment ref="W12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177,00 x 4,5 diárias</t>
        </r>
      </text>
    </comment>
    <comment ref="AA14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Onibus</t>
        </r>
      </text>
    </comment>
    <comment ref="Y16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passagens deslocamento</t>
        </r>
      </text>
    </comment>
    <comment ref="T18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Suprimida passagem 1400,00 Nordeste</t>
        </r>
      </text>
    </comment>
    <comment ref="V18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suprimiu 3 diárias palestrantes e todas  as diárias de congresso</t>
        </r>
      </text>
    </comment>
    <comment ref="S19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Inviável técnicamente</t>
        </r>
      </text>
    </comment>
    <comment ref="U19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Passabem para 1 pessoa. </t>
        </r>
      </text>
    </comment>
    <comment ref="W19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04 diárias de 202,64</t>
        </r>
      </text>
    </comment>
    <comment ref="U20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suprimido metade do valor</t>
        </r>
      </text>
    </comment>
    <comment ref="W20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1,5 diária (318,60) x 3 = 955,80 + 5 x 106,20 = 531,00</t>
        </r>
      </text>
    </comment>
    <comment ref="S21" authorId="1">
      <text>
        <r>
          <rPr>
            <b/>
            <sz val="9"/>
            <color indexed="81"/>
            <rFont val="Tahoma"/>
            <family val="2"/>
          </rPr>
          <t>Gloria Maria Merola de Oliveira:</t>
        </r>
        <r>
          <rPr>
            <sz val="9"/>
            <color indexed="81"/>
            <rFont val="Tahoma"/>
            <family val="2"/>
          </rPr>
          <t xml:space="preserve">
Excluido itens etiqueta branca e fita adesiva bege
</t>
        </r>
      </text>
    </comment>
    <comment ref="S22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suprimidos cartuchos impressão 1500,00 e demais materias acrescentados. Permaneceu apenas pinceis e cartolina</t>
        </r>
      </text>
    </comment>
    <comment ref="T23" authorId="1">
      <text>
        <r>
          <rPr>
            <b/>
            <sz val="9"/>
            <color indexed="81"/>
            <rFont val="Tahoma"/>
            <family val="2"/>
          </rPr>
          <t>Gloria Maria Merola de Oliveira:</t>
        </r>
        <r>
          <rPr>
            <sz val="9"/>
            <color indexed="81"/>
            <rFont val="Tahoma"/>
            <family val="2"/>
          </rPr>
          <t xml:space="preserve">
O proponente alterou as solicitações nas propostas durante a ressubmissão. Passagens para congresso internacionais.</t>
        </r>
      </text>
    </comment>
    <comment ref="AA24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verificar se a contratação deste ano </t>
        </r>
      </text>
    </comment>
    <comment ref="S26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valor foi colocado na coluna FUNPEC</t>
        </r>
      </text>
    </comment>
    <comment ref="R29" authorId="1">
      <text>
        <r>
          <rPr>
            <b/>
            <sz val="9"/>
            <color indexed="81"/>
            <rFont val="Tahoma"/>
            <family val="2"/>
          </rPr>
          <t>Gloria Maria Merola de Oliveira:</t>
        </r>
        <r>
          <rPr>
            <sz val="9"/>
            <color indexed="81"/>
            <rFont val="Tahoma"/>
            <family val="2"/>
          </rPr>
          <t xml:space="preserve">
Não inseriu nenhum orçamento, exceto post it. Não readequou valores</t>
        </r>
      </text>
    </comment>
    <comment ref="T29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ENEBIO - não entendemos como importante para apresentação de resultados do projeto. </t>
        </r>
      </text>
    </comment>
    <comment ref="T30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Congresso Cuiabá </t>
        </r>
      </text>
    </comment>
    <comment ref="U30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1 pessoa</t>
        </r>
      </text>
    </comment>
    <comment ref="V30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Congresso Cuiabá</t>
        </r>
      </text>
    </comment>
    <comment ref="W30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4 diarias</t>
        </r>
      </text>
    </comment>
    <comment ref="X30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Auxílio evento</t>
        </r>
      </text>
    </comment>
    <comment ref="U31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excluida passagem internacional</t>
        </r>
      </text>
    </comment>
    <comment ref="S32" authorId="1">
      <text>
        <r>
          <rPr>
            <b/>
            <sz val="9"/>
            <color indexed="81"/>
            <rFont val="Tahoma"/>
            <family val="2"/>
          </rPr>
          <t>Gloria Maria Merola de Oliveira:</t>
        </r>
        <r>
          <rPr>
            <sz val="9"/>
            <color indexed="81"/>
            <rFont val="Tahoma"/>
            <family val="2"/>
          </rPr>
          <t xml:space="preserve">
Acrescentado impressão colorida 50,00 e impressa preto e branco 100,00</t>
        </r>
      </text>
    </comment>
    <comment ref="U32" authorId="1">
      <text>
        <r>
          <rPr>
            <b/>
            <sz val="9"/>
            <color indexed="81"/>
            <rFont val="Tahoma"/>
            <family val="2"/>
          </rPr>
          <t>Gloria Maria Merola de Oliveira:</t>
        </r>
        <r>
          <rPr>
            <sz val="9"/>
            <color indexed="81"/>
            <rFont val="Tahoma"/>
            <family val="2"/>
          </rPr>
          <t xml:space="preserve">
retirado valor de passagem para Finlandia. Demais valores redistribuidos</t>
        </r>
      </text>
    </comment>
    <comment ref="W32" authorId="1">
      <text>
        <r>
          <rPr>
            <b/>
            <sz val="9"/>
            <color indexed="81"/>
            <rFont val="Tahoma"/>
            <family val="2"/>
          </rPr>
          <t>Gloria Maria Merola de Oliveira:</t>
        </r>
        <r>
          <rPr>
            <sz val="9"/>
            <color indexed="81"/>
            <rFont val="Tahoma"/>
            <family val="2"/>
          </rPr>
          <t xml:space="preserve">
inserido diária que estava alocada em passagens; Diaria excluida</t>
        </r>
      </text>
    </comment>
    <comment ref="Y33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Excluído pessoa física para registro de atividade</t>
        </r>
      </text>
    </comment>
    <comment ref="T36" authorId="1">
      <text>
        <r>
          <rPr>
            <b/>
            <sz val="9"/>
            <color indexed="81"/>
            <rFont val="Tahoma"/>
            <family val="2"/>
          </rPr>
          <t>Gloria Maria Merola de Oliveira:</t>
        </r>
        <r>
          <rPr>
            <sz val="9"/>
            <color indexed="81"/>
            <rFont val="Tahoma"/>
            <family val="2"/>
          </rPr>
          <t xml:space="preserve">
excluído pois não constava na primeira versão</t>
        </r>
      </text>
    </comment>
    <comment ref="V37" authorId="1">
      <text>
        <r>
          <rPr>
            <b/>
            <sz val="9"/>
            <color indexed="81"/>
            <rFont val="Tahoma"/>
            <family val="2"/>
          </rPr>
          <t>Gloria Maria Merola de Oliveira:</t>
        </r>
        <r>
          <rPr>
            <sz val="9"/>
            <color indexed="81"/>
            <rFont val="Tahoma"/>
            <family val="2"/>
          </rPr>
          <t xml:space="preserve">
não constava na primeira versão
</t>
        </r>
      </text>
    </comment>
    <comment ref="U38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Sugestão web conferência</t>
        </r>
      </text>
    </comment>
    <comment ref="W38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Idem passagens</t>
        </r>
      </text>
    </comment>
    <comment ref="R41" authorId="1">
      <text>
        <r>
          <rPr>
            <b/>
            <sz val="9"/>
            <color indexed="81"/>
            <rFont val="Tahoma"/>
            <family val="2"/>
          </rPr>
          <t>Gloria Maria Merola de Oliveira:</t>
        </r>
        <r>
          <rPr>
            <sz val="9"/>
            <color indexed="81"/>
            <rFont val="Tahoma"/>
            <family val="2"/>
          </rPr>
          <t xml:space="preserve">
100.000 copias = 1000.00
500 resmas 250.000fls = 4280,00 só de folha</t>
        </r>
      </text>
    </comment>
    <comment ref="S41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10 resmas de papel sulfite A4 e impressão. </t>
        </r>
      </text>
    </comment>
    <comment ref="Y41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01 pessoa</t>
        </r>
      </text>
    </comment>
    <comment ref="U42" authorId="1">
      <text>
        <r>
          <rPr>
            <b/>
            <sz val="9"/>
            <color indexed="81"/>
            <rFont val="Tahoma"/>
            <family val="2"/>
          </rPr>
          <t>Gloria Maria Merola de Oliveira:</t>
        </r>
        <r>
          <rPr>
            <sz val="9"/>
            <color indexed="81"/>
            <rFont val="Tahoma"/>
            <family val="2"/>
          </rPr>
          <t xml:space="preserve">
excluida passagem de salvador pois a mesma foi inserirda após ressubmissão
</t>
        </r>
      </text>
    </comment>
    <comment ref="Y42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3 pessoas</t>
        </r>
      </text>
    </comment>
    <comment ref="H43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fundamental</t>
        </r>
      </text>
    </comment>
    <comment ref="X43" authorId="1">
      <text>
        <r>
          <rPr>
            <b/>
            <sz val="9"/>
            <color indexed="81"/>
            <rFont val="Tahoma"/>
            <family val="2"/>
          </rPr>
          <t>Gloria Maria Merola de Oliveira:</t>
        </r>
        <r>
          <rPr>
            <sz val="9"/>
            <color indexed="81"/>
            <rFont val="Tahoma"/>
            <family val="2"/>
          </rPr>
          <t xml:space="preserve">
inserido como bolsas.
</t>
        </r>
      </text>
    </comment>
    <comment ref="S46" authorId="1">
      <text>
        <r>
          <rPr>
            <b/>
            <sz val="9"/>
            <color indexed="81"/>
            <rFont val="Tahoma"/>
            <family val="2"/>
          </rPr>
          <t>Gloria Maria Merola de Oliveira:</t>
        </r>
        <r>
          <rPr>
            <sz val="9"/>
            <color indexed="81"/>
            <rFont val="Tahoma"/>
            <family val="2"/>
          </rPr>
          <t xml:space="preserve">
valor inserido referente a resma de papel sulfite. Proponene inseriu como diária
</t>
        </r>
      </text>
    </comment>
    <comment ref="W46" authorId="1">
      <text>
        <r>
          <rPr>
            <b/>
            <sz val="9"/>
            <color indexed="81"/>
            <rFont val="Tahoma"/>
            <family val="2"/>
          </rPr>
          <t>Gloria Maria Merola de Oliveira:</t>
        </r>
        <r>
          <rPr>
            <sz val="9"/>
            <color indexed="81"/>
            <rFont val="Tahoma"/>
            <family val="2"/>
          </rPr>
          <t xml:space="preserve">
diária zerada pois proponente preencheu com material de estoque
</t>
        </r>
      </text>
    </comment>
    <comment ref="U47" authorId="1">
      <text>
        <r>
          <rPr>
            <b/>
            <sz val="9"/>
            <color indexed="81"/>
            <rFont val="Tahoma"/>
            <family val="2"/>
          </rPr>
          <t>Gloria Maria Merola de Oliveira:</t>
        </r>
        <r>
          <rPr>
            <sz val="9"/>
            <color indexed="81"/>
            <rFont val="Tahoma"/>
            <family val="2"/>
          </rPr>
          <t xml:space="preserve">
Suprimida passagem para congresso internacional</t>
        </r>
      </text>
    </comment>
    <comment ref="AA47" authorId="1">
      <text>
        <r>
          <rPr>
            <b/>
            <sz val="9"/>
            <color indexed="81"/>
            <rFont val="Tahoma"/>
            <family val="2"/>
          </rPr>
          <t>Gloria Maria Merola de Oliveira:</t>
        </r>
        <r>
          <rPr>
            <sz val="9"/>
            <color indexed="81"/>
            <rFont val="Tahoma"/>
            <family val="2"/>
          </rPr>
          <t xml:space="preserve">
Suprimida inscrição no congresso internacional</t>
        </r>
      </text>
    </comment>
    <comment ref="S50" authorId="1">
      <text>
        <r>
          <rPr>
            <b/>
            <sz val="9"/>
            <color indexed="81"/>
            <rFont val="Tahoma"/>
            <family val="2"/>
          </rPr>
          <t>Gloria Maria Merola de Oliveira:</t>
        </r>
        <r>
          <rPr>
            <sz val="9"/>
            <color indexed="81"/>
            <rFont val="Tahoma"/>
            <family val="2"/>
          </rPr>
          <t xml:space="preserve">
suprimido alguns materiais que foram inseridos após a ressubmissão
</t>
        </r>
      </text>
    </comment>
    <comment ref="AA50" authorId="1">
      <text>
        <r>
          <rPr>
            <b/>
            <sz val="9"/>
            <color indexed="81"/>
            <rFont val="Tahoma"/>
            <family val="2"/>
          </rPr>
          <t>Gloria Maria Merola de Oliveira:</t>
        </r>
        <r>
          <rPr>
            <sz val="9"/>
            <color indexed="81"/>
            <rFont val="Tahoma"/>
            <family val="2"/>
          </rPr>
          <t xml:space="preserve">
proponente alterou nr de micro onibus após a ressubmissão</t>
        </r>
      </text>
    </comment>
    <comment ref="AA52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Viagem para validação de dados. Quem são os 36 passageiros?</t>
        </r>
      </text>
    </comment>
    <comment ref="W53" authorId="2">
      <text>
        <r>
          <rPr>
            <b/>
            <sz val="9"/>
            <color indexed="81"/>
            <rFont val="Tahoma"/>
            <charset val="1"/>
          </rPr>
          <t>Lidia Pancev Daniel Pereira:</t>
        </r>
        <r>
          <rPr>
            <sz val="9"/>
            <color indexed="81"/>
            <rFont val="Tahoma"/>
            <charset val="1"/>
          </rPr>
          <t xml:space="preserve">
Material de consumo</t>
        </r>
      </text>
    </comment>
    <comment ref="AA57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1 transporte por mês. 0,20</t>
        </r>
      </text>
    </comment>
    <comment ref="W60" authorId="0">
      <text>
        <r>
          <rPr>
            <b/>
            <sz val="9"/>
            <color indexed="81"/>
            <rFont val="Tahoma"/>
            <family val="2"/>
          </rPr>
          <t>proec:</t>
        </r>
        <r>
          <rPr>
            <sz val="9"/>
            <color indexed="81"/>
            <rFont val="Tahoma"/>
            <family val="2"/>
          </rPr>
          <t xml:space="preserve">
Duplicada a diária para atender as passagens</t>
        </r>
      </text>
    </comment>
    <comment ref="R66" authorId="1">
      <text>
        <r>
          <rPr>
            <b/>
            <sz val="9"/>
            <color indexed="81"/>
            <rFont val="Tahoma"/>
            <family val="2"/>
          </rPr>
          <t>Gloria Maria Merola de Oliveira:</t>
        </r>
        <r>
          <rPr>
            <sz val="9"/>
            <color indexed="81"/>
            <rFont val="Tahoma"/>
            <family val="2"/>
          </rPr>
          <t xml:space="preserve">
excluir tatame porque não enviou orçamento.</t>
        </r>
      </text>
    </comment>
    <comment ref="U67" authorId="1">
      <text>
        <r>
          <rPr>
            <b/>
            <sz val="9"/>
            <color indexed="81"/>
            <rFont val="Tahoma"/>
            <family val="2"/>
          </rPr>
          <t>Gloria Maria Merola de Oliveira:</t>
        </r>
        <r>
          <rPr>
            <sz val="9"/>
            <color indexed="81"/>
            <rFont val="Tahoma"/>
            <family val="2"/>
          </rPr>
          <t xml:space="preserve">
reduzido valores solicitados. Proponente escolhe como usar o valor</t>
        </r>
      </text>
    </comment>
    <comment ref="W67" authorId="1">
      <text>
        <r>
          <rPr>
            <b/>
            <sz val="9"/>
            <color indexed="81"/>
            <rFont val="Tahoma"/>
            <family val="2"/>
          </rPr>
          <t>Gloria Maria Merola de Oliveira:</t>
        </r>
        <r>
          <rPr>
            <sz val="9"/>
            <color indexed="81"/>
            <rFont val="Tahoma"/>
            <family val="2"/>
          </rPr>
          <t xml:space="preserve">
aprovada 4 diarias de 177,00</t>
        </r>
      </text>
    </comment>
    <comment ref="U68" authorId="2">
      <text>
        <r>
          <rPr>
            <b/>
            <sz val="9"/>
            <color indexed="81"/>
            <rFont val="Tahoma"/>
            <charset val="1"/>
          </rPr>
          <t>Lidia Pancev Daniel Pereira:</t>
        </r>
        <r>
          <rPr>
            <sz val="9"/>
            <color indexed="81"/>
            <rFont val="Tahoma"/>
            <charset val="1"/>
          </rPr>
          <t xml:space="preserve">
Suprimir passagens para participação em Congresso</t>
        </r>
      </text>
    </comment>
    <comment ref="W68" authorId="1">
      <text>
        <r>
          <rPr>
            <b/>
            <sz val="9"/>
            <color indexed="81"/>
            <rFont val="Tahoma"/>
            <family val="2"/>
          </rPr>
          <t>Gloria Maria Merola de Oliveira:</t>
        </r>
        <r>
          <rPr>
            <sz val="9"/>
            <color indexed="81"/>
            <rFont val="Tahoma"/>
            <family val="2"/>
          </rPr>
          <t xml:space="preserve">
Suprimir 05 diarias para congresso </t>
        </r>
      </text>
    </comment>
    <comment ref="Y68" authorId="1">
      <text>
        <r>
          <rPr>
            <b/>
            <sz val="9"/>
            <color indexed="81"/>
            <rFont val="Tahoma"/>
            <family val="2"/>
          </rPr>
          <t>Gloria Maria Merola de Oliveira:</t>
        </r>
        <r>
          <rPr>
            <sz val="9"/>
            <color indexed="81"/>
            <rFont val="Tahoma"/>
            <family val="2"/>
          </rPr>
          <t xml:space="preserve">
aux discente de 04 para 01 aluno voluntario</t>
        </r>
      </text>
    </comment>
    <comment ref="AA68" authorId="1">
      <text>
        <r>
          <rPr>
            <b/>
            <sz val="9"/>
            <color indexed="81"/>
            <rFont val="Tahoma"/>
            <family val="2"/>
          </rPr>
          <t>Gloria Maria Merola de Oliveira:</t>
        </r>
        <r>
          <rPr>
            <sz val="9"/>
            <color indexed="81"/>
            <rFont val="Tahoma"/>
            <family val="2"/>
          </rPr>
          <t xml:space="preserve">
coffeebreak para 25 pessoas 30,00 x 25 = 750,00</t>
        </r>
      </text>
    </comment>
  </commentList>
</comments>
</file>

<file path=xl/sharedStrings.xml><?xml version="1.0" encoding="utf-8"?>
<sst xmlns="http://schemas.openxmlformats.org/spreadsheetml/2006/main" count="631" uniqueCount="251">
  <si>
    <t>Departamento</t>
  </si>
  <si>
    <t xml:space="preserve"> Código / Nome da Ação</t>
  </si>
  <si>
    <t>Situação do Projeto</t>
  </si>
  <si>
    <t>Coordenador(a)</t>
  </si>
  <si>
    <t>Avaliação Comissão</t>
  </si>
  <si>
    <t>Inicio da ação</t>
  </si>
  <si>
    <t>Inicio da bolsa</t>
  </si>
  <si>
    <t>Fim</t>
  </si>
  <si>
    <t>Total geral
(bolsas x meses)</t>
  </si>
  <si>
    <t>Total geral 
(meses x 400,00)</t>
  </si>
  <si>
    <t>Total geral indicado
(bolsas x meses)</t>
  </si>
  <si>
    <t>Total geral indicado
(meses x 400,00)</t>
  </si>
  <si>
    <t>Total Material Consumo</t>
  </si>
  <si>
    <t>Total Material Consumo indicado</t>
  </si>
  <si>
    <t>Total Passagens</t>
  </si>
  <si>
    <t>Total Passagens indicado</t>
  </si>
  <si>
    <t>Total Diárias</t>
  </si>
  <si>
    <t>Total Diárias indicado</t>
  </si>
  <si>
    <t>Total Pessoa Física</t>
  </si>
  <si>
    <t>Total Pessoa Física indicado</t>
  </si>
  <si>
    <t>Total Pessoa Jurídica</t>
  </si>
  <si>
    <t>Total Pessoa Jurídica indicado</t>
  </si>
  <si>
    <t>Total Equipamento</t>
  </si>
  <si>
    <t>Total Solicitado (exceto bolsa)</t>
  </si>
  <si>
    <t>Total indicado (exceto bolsa)</t>
  </si>
  <si>
    <t>Viabilidade Técnica</t>
  </si>
  <si>
    <t>CENTRO ENG MODEL CIENCIAS SOC APLICADAS (11.01.12)</t>
  </si>
  <si>
    <t>PJxxx-2019 - Acompanhamento e apoio a projetos na Cooperativa Central de Catadores e Catadoras de Material Reciclável do Grande ABC (Coopcent ABC)</t>
  </si>
  <si>
    <t>Devolvido para o Presidente após Edição do Coordenador</t>
  </si>
  <si>
    <t>PJ</t>
  </si>
  <si>
    <t>Acompanhamento e apoio a projetos na Cooperativa Central de Catadores e Catadoras de Material Reciclável do Grande ABC (Coopcent ABC)</t>
  </si>
  <si>
    <t>Adalberto Mantovani Martiniano de Azevedo</t>
  </si>
  <si>
    <t>A</t>
  </si>
  <si>
    <t>sim</t>
  </si>
  <si>
    <t>PJxxx-2019 - Análise e Integração de Sistemas de Gestão na Área da Saúde</t>
  </si>
  <si>
    <t>Aguardando Avaliação</t>
  </si>
  <si>
    <t>Análise e Integração de Sistemas de Gestão na Área da Saúde</t>
  </si>
  <si>
    <t>Harki Tanaka</t>
  </si>
  <si>
    <t>PJxxx-2019 - Arandu: A Engenharia Aplicada ao Ensino Básico</t>
  </si>
  <si>
    <t>Arandu: a Engenharia Aplicada ao Ensino Básico</t>
  </si>
  <si>
    <t>Claudia Celeste Celestino de Paula Santos</t>
  </si>
  <si>
    <t>PJxxx-2019 - ASTROEM</t>
  </si>
  <si>
    <t>ASTROEM</t>
  </si>
  <si>
    <t>CENTRO MATEMATICA COMPUTACAO COGNICAO (11.01.11)</t>
  </si>
  <si>
    <t>PJxxx-2019 - Ativamente Ufabc</t>
  </si>
  <si>
    <t>Ativamente Ufabc</t>
  </si>
  <si>
    <t>Maria Teresa Carthery Goulart</t>
  </si>
  <si>
    <t>SECRETARIA-GERAL (11.01.03)</t>
  </si>
  <si>
    <t>EVxxx-2019 - Capoeira Angola e Academia - Encruzilhada de Saberes</t>
  </si>
  <si>
    <t>Aguardando Aprovação dos Departamentos</t>
  </si>
  <si>
    <t>EV</t>
  </si>
  <si>
    <t>Capoeira Angola e Academia - Encruzilhada de Saberes</t>
  </si>
  <si>
    <t>Daniel Pansarelli</t>
  </si>
  <si>
    <t>SG - DIVISÃO DE REGISTRO DE DIPLOMAS (11.01.03.02)</t>
  </si>
  <si>
    <t>PJxxx-2019 - Coletivo Rural Urbano</t>
  </si>
  <si>
    <t>Coletivo Rural Urbano</t>
  </si>
  <si>
    <t>Renata Silva</t>
  </si>
  <si>
    <t>CENTRO CIENCIAS NATURAIS E HUMANAS (11.01.10)</t>
  </si>
  <si>
    <t>CRxxx-2019 - Curso "Conservação ambiental participativa nas escolas"</t>
  </si>
  <si>
    <t>CR</t>
  </si>
  <si>
    <t>Curso "Conservação ambiental participativa nas escolas"</t>
  </si>
  <si>
    <t>Natalia Pirani Ghilardi Lopes</t>
  </si>
  <si>
    <t>CRxxx-2019 - Cyberpedagogia - Pedagogia Digital para Projetos com Robótica e Tecnologia</t>
  </si>
  <si>
    <t>Cyberpedagogia - Pedagogia Digital para Projetos com Robótica e Tecnologia</t>
  </si>
  <si>
    <t>Mario Minami</t>
  </si>
  <si>
    <t>CRxxx-2019 - Desenvolvimento de Robótica Pedagógica utilizando Ardublock - Avançado</t>
  </si>
  <si>
    <t>Desenvolvimento de Robótica Pedagógica utilizando Ardublock - Avançado</t>
  </si>
  <si>
    <t>Marco Aurelio Cazarotto Gomes</t>
  </si>
  <si>
    <t>CRxxx-2019 - Desenvolvimento de Robótica Pedagógica utilizando Scratch e Ardublock - Básico</t>
  </si>
  <si>
    <t>Aguardando Autorização dos Departamentos</t>
  </si>
  <si>
    <t>Desenvolvimento de Robótica Pedagógica utilizando Scratch e Ardublock - Básico</t>
  </si>
  <si>
    <t>Ricardo Suyama</t>
  </si>
  <si>
    <t>PJxxx-2019 - Educação ambiental e resíduos sólidos urbanos na região do ABC &amp;#150  do estado atual à realidade desejada: Fase III</t>
  </si>
  <si>
    <t>Educação ambiental e resíduos sólidos urbanos na região do ABC &amp;#150  do estado atual à realidade desejada: Fase III</t>
  </si>
  <si>
    <t>Juliana Tofano de Campos Leite Toneli</t>
  </si>
  <si>
    <t>CRxxx-2019 - ENSINANDO CIÊNCIAS COM ATIVIDADES INVESTIGATIVAS NO CENTRO DE APRENDIZ DE PESQUISADOR -UFABC - 2019</t>
  </si>
  <si>
    <t>Ensinando Ciências Com Atividades Investigativas no Centro de Aprendiz de Pesquisador -Ufabc - 2019</t>
  </si>
  <si>
    <t>Fernanda Franzolin</t>
  </si>
  <si>
    <t>PJxxx-2019 - FÓRUM PERMANENTE DE POLÍTICAS EDUCACIONAIS DA UFABC</t>
  </si>
  <si>
    <t>Fórum Permanente de Políticas Educacionais da Ufabc</t>
  </si>
  <si>
    <t>Fernando Luiz Cassio Silva</t>
  </si>
  <si>
    <t>EVxxx-2019 - Mostra e Congresso de Trabalhos em Tecnologia e Robótica Pedagógica</t>
  </si>
  <si>
    <t>Mostra e Congresso de Trabalhos em Tecnologia e Robótica Pedagógica</t>
  </si>
  <si>
    <t>Aline de Oliveira Neves Panazio</t>
  </si>
  <si>
    <t>PJxxx-2019 - QUEM OCUPA NÃO TEM CULPA&amp;: MELHORIA DAS CONDIÇÕES DE HABITABILIDADE NAS OCUPAÇÕES DE EDIFÍCIOS NO CENTRO DE SÃO PAULO</t>
  </si>
  <si>
    <t>Quem Ocupa Não Tem Culpa&amp;: Melhoria das Condições de Habitabilidade Nas Ocupações de Edifícios no Centro de São Paulo</t>
  </si>
  <si>
    <t>Patricia Cezario Silva</t>
  </si>
  <si>
    <t>PJxxx-2019 - Ações Públicas Culturais e Socioeducativas: Extensão Conectando Universidades e Território  via Estação de Pesquisa M'Boi</t>
  </si>
  <si>
    <t>Ações Públicas Culturais e Socioeducativas: Extensão Conectando Universidades e Território  via Estação de Pesquisa M'Boi</t>
  </si>
  <si>
    <t>Lucio Nagib Bittencourt</t>
  </si>
  <si>
    <t>B</t>
  </si>
  <si>
    <t xml:space="preserve">PJxxx-2019 - Africanidades, circularidades e literatura infantil – Batuclagem Diversas   </t>
  </si>
  <si>
    <t xml:space="preserve">Africanidades, circularidades e literatura infantil – Batuclagem Diversas   </t>
  </si>
  <si>
    <t>Ana Maria Dietrich</t>
  </si>
  <si>
    <t>PJxxx-2019 - Aprendendo a Ler e a Escrever em Pequenos Passos (ALEPP)</t>
  </si>
  <si>
    <t>Aprendendo a Ler e a Escrever em Pequenos Passos (ALEPP)</t>
  </si>
  <si>
    <t>Marcelo Salvador Caetano</t>
  </si>
  <si>
    <t>PJxxx-2019 - Caminhos participativos para a gestão de riscos e desastres</t>
  </si>
  <si>
    <t>Caminhos participativos para a gestão de riscos e desastres</t>
  </si>
  <si>
    <t>Fernando Rocha Nogueira</t>
  </si>
  <si>
    <t>CRxxx-2019 - Capacitação em geotecnologias aplicadas à gestão de áreas protegidas</t>
  </si>
  <si>
    <t>Capacitação em geotecnologias aplicadas à gestão de áreas protegidas</t>
  </si>
  <si>
    <t>Angela Terumi Fushita</t>
  </si>
  <si>
    <t>PJxxx-2019 - Ciências e Música</t>
  </si>
  <si>
    <t>Ciências e Música</t>
  </si>
  <si>
    <t>Marcos Roberto da Silva Tavares</t>
  </si>
  <si>
    <t>PJxxx-2019 - Compartilhando materiais e experiências: um espaço de curadoria, elaboração e divulgação científica</t>
  </si>
  <si>
    <t>Compartilhando materiais e experiências: um espaço de curadoria, elaboração e divulgação científica</t>
  </si>
  <si>
    <t>Adriana Pugliese Netto Lamas</t>
  </si>
  <si>
    <t>CRxxx-2019 - Construções Geométricas com uso do software GeoGebra para a Educação Básica</t>
  </si>
  <si>
    <t>Construções Geométricas com uso do software GeoGebra para a Educação Básica</t>
  </si>
  <si>
    <t>Vinicius Pazuch</t>
  </si>
  <si>
    <t>PJxxx-2019 - CONVERSAS NEUROMUSICAIS - ANO V</t>
  </si>
  <si>
    <t>Conversas Neuromusicais - Ano V</t>
  </si>
  <si>
    <t>Patricia Maria Vanzella</t>
  </si>
  <si>
    <t>PJxxx-2019 - Desvendando o universo do stricto sensu e da docência</t>
  </si>
  <si>
    <t>Desvendando o universo do stricto sensu e da docência</t>
  </si>
  <si>
    <t>Patricia Morilha Muritiba</t>
  </si>
  <si>
    <t>CRxxx-2019 - Diálogos em educação: a escola básica e a universidade como espaços de vivências e resistências</t>
  </si>
  <si>
    <t>Diálogos em educação: a escola básica e a universidade como espaços de vivências e resistências</t>
  </si>
  <si>
    <t>Joao Rodrigo Santos da Silva</t>
  </si>
  <si>
    <t>CRxxx-2019 - DIREITO URBANÍSTICO E A REGULARIZAÇÃO FUNDIÁRIA URBANA: O PAPEL DA DEFENSORIA PÚBLICA DO ESTADO DE SÃO PAULO E DA  UNIVERSIDADE FEDERAL DO ABC</t>
  </si>
  <si>
    <t>Direito Urbanístico e a Regularização Fundiária Urbana: o Papel da Defensoria Pública do Estado de São Paulo e da  Universidade Federal do Abc</t>
  </si>
  <si>
    <t>Mariana Mencio</t>
  </si>
  <si>
    <t>PJxxx-2019 - Diversão Séria: desenvolvimento de jogos educacionais</t>
  </si>
  <si>
    <t>Diversão Séria: desenvolvimento de jogos educacionais</t>
  </si>
  <si>
    <t>Denise Hideko Goya</t>
  </si>
  <si>
    <t>PJxxx-2019 - Educação sobre a transmissão da Dengue, Zika e Febre amarela - 2019.</t>
  </si>
  <si>
    <t>Educação sobre a transmissão da Dengue, Zika e Febre amarela - 2019.</t>
  </si>
  <si>
    <t>Sergio Daishi Sasaki</t>
  </si>
  <si>
    <t>PJxxx-2019 - Emprego de Maquetes Didáticas para o Planejamento e Gestão de Áreas de Risco e Prevenção de Desastres Naturais.</t>
  </si>
  <si>
    <t>Emprego de Maquetes Didáticas para o Planejamento e Gestão de Áreas de Risco e Prevenção de Desastres Naturais.</t>
  </si>
  <si>
    <t>Claudia Francisca Escobar de Paiva</t>
  </si>
  <si>
    <t>parcial</t>
  </si>
  <si>
    <t>CRxxx-2019 - Energia, Trabalho e Relações Internacionais: o que está em jogo na América Latina e no mundo?</t>
  </si>
  <si>
    <t>Energia, Trabalho e Relações Internacionais: o que está em jogo na América Latina e no mundo?</t>
  </si>
  <si>
    <t>Diego Araujo Azzi</t>
  </si>
  <si>
    <t>PJxxx-2019 - ESTUDOS AFRICANOS E AFRO-BRASILEIROS - FORMAÇÃO DE PROFESSORAS/ES</t>
  </si>
  <si>
    <t>Estudos Africanos e Afro-Brasileiros - Formação de Professoras/Es</t>
  </si>
  <si>
    <t>Suze de Oliveira Piza</t>
  </si>
  <si>
    <t>PJxxx-2019 - FoLHoSA - Grupo de extensão em orientações sobre segurança alimentar com foco em Folhas e Legumes da Horticultura de Santo André</t>
  </si>
  <si>
    <t>FoLHoSA - Grupo de extensão em orientações sobre segurança alimentar com foco em Folhas e Legumes da Horticultura de Santo André</t>
  </si>
  <si>
    <t>Bruno Lemos Batista</t>
  </si>
  <si>
    <t xml:space="preserve">CRxxx-2019 - Formação Popular  </t>
  </si>
  <si>
    <t xml:space="preserve">Formação Popular  </t>
  </si>
  <si>
    <t>Rafael Cava Mori</t>
  </si>
  <si>
    <t>CRxxx-2019 - Gênero e Resistências no Sul Global</t>
  </si>
  <si>
    <t>Gênero e Resistências no Sul Global</t>
  </si>
  <si>
    <t>Cristine Koehler Zanella</t>
  </si>
  <si>
    <t>PJxxx-2019 - Guia dos Entusiastas da Ciência</t>
  </si>
  <si>
    <t>Guia dos Entusiastas da Ciência</t>
  </si>
  <si>
    <t>Paula Homem de Mello</t>
  </si>
  <si>
    <t>CRxxx-2019 - Ilustração Científica na UFABC</t>
  </si>
  <si>
    <t>Ilustração Científica na UFABC</t>
  </si>
  <si>
    <t>Ricardo Augusto Lombello</t>
  </si>
  <si>
    <t>PJxxx-2019 - Implementação de um programa de extensão na pós-graduação em Ciência e Tecnologia / Química</t>
  </si>
  <si>
    <t>Implementação de um programa de extensão na pós-graduação em Ciência e Tecnologia / Química</t>
  </si>
  <si>
    <t>Janaina de Souza Garcia</t>
  </si>
  <si>
    <t>PROAP - NÚCLEO DE ACESSIBILIDADE (11.01.13.08)</t>
  </si>
  <si>
    <t>CRxxx-2019 - Inclusão escolar de estudantes público-alvo da educação especial</t>
  </si>
  <si>
    <t>Inclusão escolar de estudantes público-alvo da educação especial</t>
  </si>
  <si>
    <t>Priscila Benitez Afonso</t>
  </si>
  <si>
    <t>PJxxx-2019 - Laboratório de Desenvolvimento de Empresários na Universidade - UNIEMP</t>
  </si>
  <si>
    <t>Laboratório de Desenvolvimento de Empresários na Universidade - UNIEMP</t>
  </si>
  <si>
    <t>CRxxx-2019 - Meditação Para Todos</t>
  </si>
  <si>
    <t>Meditação para Todos</t>
  </si>
  <si>
    <t>Maria Camila Almeida</t>
  </si>
  <si>
    <t>PJxxx-2019 - Neurocast: podcast sobre Neurociências da Universidade Federal do ABC.</t>
  </si>
  <si>
    <t>Neurocast: podcast sobre Neurociências da Universidade Federal do ABC.</t>
  </si>
  <si>
    <t>Carla Lopes Rodriguez</t>
  </si>
  <si>
    <t>CRxxx-2019 - O ENSINO DE CIÊNCIAS E A METACOGNIÇÃO</t>
  </si>
  <si>
    <t>O Ensino de Ciências e a Metacognição</t>
  </si>
  <si>
    <t>Solange Wagner Locatelli</t>
  </si>
  <si>
    <t>CRxxx-2019 - Oficina de Educação em Sexualidade</t>
  </si>
  <si>
    <t>Oficina de Educação em Sexualidade</t>
  </si>
  <si>
    <t>Meiri Aparecida Gurgel de Campos Miranda</t>
  </si>
  <si>
    <t>PJxxx-2019 - Plataforma digital: Vale do Ribeira e o Planejamento Territorial</t>
  </si>
  <si>
    <t>Plataforma digital: Vale do Ribeira e o Planejamento Territorial</t>
  </si>
  <si>
    <t>PJxxx-2019 - Podcast CienciOn: divulgação e educação científica na aproximação entre escola e universidade</t>
  </si>
  <si>
    <t>Podcast CienciOn: divulgação e educação científica na aproximação entre escola e universidade</t>
  </si>
  <si>
    <t>Pedro Alves da Silva Autreto</t>
  </si>
  <si>
    <t>PJxxx-2019 - PolarCasters - produção de vídeos científicos</t>
  </si>
  <si>
    <t>PolarCasters - produção de vídeos científicos</t>
  </si>
  <si>
    <t>Silvia Cristina Dotta</t>
  </si>
  <si>
    <t>PROAP - SEÇÃO DE NUTRIÇÃO E RU (11.01.13.06)</t>
  </si>
  <si>
    <t>CRxxx-2019 - Práticas Alimentares e Estilo de Vida</t>
  </si>
  <si>
    <t>Práticas Alimentares e Estilo de Vida</t>
  </si>
  <si>
    <t>Iolanda Karla Santana dos Santos</t>
  </si>
  <si>
    <t>PJxxx-2019 - Projeto UFABC nas Escolas</t>
  </si>
  <si>
    <t>Projeto UFABC nas Escolas</t>
  </si>
  <si>
    <t>Julio Francisco Blumetti Faco</t>
  </si>
  <si>
    <t>PROEC - DIVISÃO DE CULTURA (11.01.08.11)</t>
  </si>
  <si>
    <t>PJxxx-2019 - Teko katu - Práticas de Não-violência e Cultura de Paz</t>
  </si>
  <si>
    <t>Teko katu - Práticas de Não-violência e Cultura de Paz</t>
  </si>
  <si>
    <t>Marcelo Ferreira Schiavo</t>
  </si>
  <si>
    <t>CRxxx-2019 - Trabalho, Educação e Precarização: fios (in)visíveis da sociabilidade contemporânea - Curso Livre</t>
  </si>
  <si>
    <t>Trabalho, Educação e Precarização: fios (in)visíveis da sociabilidade contemporânea - Curso Livre</t>
  </si>
  <si>
    <t>Lucieneida Dovao Praun</t>
  </si>
  <si>
    <t>PJxxx-2019 - UFABC-ACÚSTICO. OFICINAS DE CAPTAÇÃO DE SOM, VÍDEO, e FOTOGRAFIA</t>
  </si>
  <si>
    <t>Ufabc-Acústico. Oficinas de Captação de Som, Vídeo, e Fotografia</t>
  </si>
  <si>
    <t>Jose Javier Saez Acuna</t>
  </si>
  <si>
    <t>CRxxx-2019 - VI CURSO ANTÁRTICA OU ANTÁRTIDA: COMO INSERIR AS CIÊNCIAS POLARES NO CURRÍCULO  DO ENSINO BÁSICO</t>
  </si>
  <si>
    <t>Vi Curso Antártica Ou Antártida: Como Inserir As Ciências Polares no Currículo  do Ensino Básico</t>
  </si>
  <si>
    <t>PJxxx-2019 - Wikitermes: e cupim serve pra alguma coisa?</t>
  </si>
  <si>
    <t>Wikitermes: e cupim serve pra alguma coisa?</t>
  </si>
  <si>
    <t>Tiago Fernandes Carrijo</t>
  </si>
  <si>
    <t>PJxxx-2019 - Artistas na UFABC: Uma exposição permanente e itinerante</t>
  </si>
  <si>
    <t>Artistas na UFABC: Uma exposição permanente e itinerante</t>
  </si>
  <si>
    <t>Victor Ximenes Marques</t>
  </si>
  <si>
    <t>C</t>
  </si>
  <si>
    <t>PJxxx-2019 - Centro de Empreendedorismo UFABC - CEU</t>
  </si>
  <si>
    <t>Centro de Empreendedorismo UFABC - CEU</t>
  </si>
  <si>
    <t>Franciane Freitas Silveira</t>
  </si>
  <si>
    <t>CRxxx-2019 - Ciência da Felicidade: neurociência, psicologia e filosofia para a vida boa.</t>
  </si>
  <si>
    <t>Ciência da Felicidade: neurociência, psicologia e filosofia para a vida boa.</t>
  </si>
  <si>
    <t>Jose Guilherme de Oliveira Brockington</t>
  </si>
  <si>
    <t>PJxxx-2019 - Desigualdade Regional e as Políticas Públicas 2019</t>
  </si>
  <si>
    <t>Desigualdade Regional e as Políticas Públicas 2019</t>
  </si>
  <si>
    <t>Artur Zimerman</t>
  </si>
  <si>
    <t>PJxxx-2019 - EXPERIMENTE MÚSICA</t>
  </si>
  <si>
    <t>Experimente Música</t>
  </si>
  <si>
    <t xml:space="preserve">PJxxx-2019 - Grupo de estudos sobre Soberania Nacional da UFABC  </t>
  </si>
  <si>
    <t xml:space="preserve">Grupo de estudos sobre Soberania Nacional da UFABC  </t>
  </si>
  <si>
    <t>Tatiana Berringer de Assumpcao</t>
  </si>
  <si>
    <t xml:space="preserve">PJxxx-2019 - Mapa das Ocupações de São Paulo: luta por moradia e vulnerabilidades de gênero e raça </t>
  </si>
  <si>
    <t xml:space="preserve">Mapa das Ocupações de São Paulo: luta por moradia e vulnerabilidades de gênero e raça </t>
  </si>
  <si>
    <t>Luciana Xavier de Oliveira</t>
  </si>
  <si>
    <t>PJxxx-2019 - OFICINA DE DESTREZA MOTRIZ E MALABARES</t>
  </si>
  <si>
    <t>Oficina de Destreza Motriz e Malabares</t>
  </si>
  <si>
    <t>PJxxx-2019 - POPULARIZAÇÃO DA CIÊNCIA NO CONTINENTE ANTÁRTICO: A APLICAÇÃO INTERATIVA ICE CUBE NEUTRINOS</t>
  </si>
  <si>
    <t>Popularização da Ciência no Continente Antártico: a Aplicação Interativa Ice Cube Neutrinos</t>
  </si>
  <si>
    <t>Edson Pinheiro Pimentel</t>
  </si>
  <si>
    <t>TOTAL</t>
  </si>
  <si>
    <t>Cod.</t>
  </si>
  <si>
    <t>Nome da Ação</t>
  </si>
  <si>
    <t>Bolsas solicitadas</t>
  </si>
  <si>
    <t>Bolsas indicadas</t>
  </si>
  <si>
    <t>Nº meses</t>
  </si>
  <si>
    <t>Total Geral Acumulado</t>
  </si>
  <si>
    <t>Resultado Parcial</t>
  </si>
  <si>
    <t>Aprovado com recursos</t>
  </si>
  <si>
    <t>Aprovado sem recursos</t>
  </si>
  <si>
    <t>Artrópodes hematófagos como sentinelas na detecção de agentes infecciosos em parques públicos</t>
  </si>
  <si>
    <t>Criação e consolidação de um Núcleo de Pesquisa sobre Dominação Financeira e Econômica (DOFINE) na UFABC</t>
  </si>
  <si>
    <t>Curso de Expressão e Purificação de proteínas recombinantes da Universidade Federal do ABC.</t>
  </si>
  <si>
    <t xml:space="preserve">Escola para pais: estratégias para o desenvolvimento infantil dos seus filhos  </t>
  </si>
  <si>
    <t>Marcia Aparecida Speranca</t>
  </si>
  <si>
    <t>Maria Caramez Carlotto</t>
  </si>
  <si>
    <t>Não aprovada</t>
  </si>
  <si>
    <t>F</t>
  </si>
  <si>
    <r>
      <rPr>
        <b/>
        <sz val="11"/>
        <color theme="1"/>
        <rFont val="Calibri"/>
        <family val="2"/>
        <scheme val="minor"/>
      </rPr>
      <t>EDITAL PROEC Nº 017/2018
PROGRAMA DE APOIO A AÇÕES DE EXTENSÃO – PAAE 2019
ATA DA REUNIÃO DA  COMISSÃO DE AVALIAÇÃO DE PROPOSTAS DE AÇÕES DE EXTENSÃO
ANEXO II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</si>
</sst>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1" xfId="0" applyFont="1" applyBorder="1" applyAlignment="1">
      <alignment vertical="top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0" fillId="4" borderId="1" xfId="0" applyFill="1" applyBorder="1"/>
    <xf numFmtId="0" fontId="0" fillId="4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4" fillId="0" borderId="1" xfId="0" applyNumberFormat="1" applyFont="1" applyBorder="1" applyAlignment="1">
      <alignment vertical="center" wrapText="1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4" fontId="5" fillId="0" borderId="1" xfId="0" applyNumberFormat="1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vertical="center" wrapText="1"/>
    </xf>
    <xf numFmtId="164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4" fontId="5" fillId="0" borderId="1" xfId="0" applyNumberFormat="1" applyFont="1" applyBorder="1" applyAlignment="1">
      <alignment vertical="center" wrapText="1"/>
    </xf>
    <xf numFmtId="0" fontId="1" fillId="0" borderId="0" xfId="0" applyFont="1"/>
    <xf numFmtId="164" fontId="0" fillId="5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14" fontId="4" fillId="0" borderId="1" xfId="0" applyNumberFormat="1" applyFont="1" applyFill="1" applyBorder="1" applyAlignment="1">
      <alignment vertical="center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/>
    <xf numFmtId="0" fontId="0" fillId="0" borderId="0" xfId="0" applyFill="1"/>
    <xf numFmtId="0" fontId="3" fillId="0" borderId="1" xfId="0" applyFont="1" applyBorder="1"/>
    <xf numFmtId="0" fontId="0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center" wrapText="1"/>
    </xf>
    <xf numFmtId="0" fontId="11" fillId="0" borderId="0" xfId="0" applyFont="1"/>
    <xf numFmtId="0" fontId="11" fillId="0" borderId="0" xfId="0" applyFont="1" applyBorder="1"/>
    <xf numFmtId="0" fontId="12" fillId="4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2" fillId="2" borderId="3" xfId="0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right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0" fillId="2" borderId="4" xfId="0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2" fillId="4" borderId="2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ec/9_PAAE2019/Avalia&#231;&#227;o/Avalia&#231;&#227;o%20Geral%20PAA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AE"/>
      <sheetName val="Paae_alteracoesDedic"/>
      <sheetName val="EXCLUIDASA PAAE"/>
      <sheetName val="Arandu"/>
      <sheetName val="Plan2"/>
      <sheetName val="Locatelli"/>
      <sheetName val="HOMOLOGAÇÃO PAAE"/>
      <sheetName val="Distribuição Comissão"/>
      <sheetName val="Plan1"/>
    </sheetNames>
    <sheetDataSet>
      <sheetData sheetId="0"/>
      <sheetData sheetId="1"/>
      <sheetData sheetId="2"/>
      <sheetData sheetId="3"/>
      <sheetData sheetId="4">
        <row r="2">
          <cell r="G2" t="str">
            <v>A</v>
          </cell>
          <cell r="H2">
            <v>4</v>
          </cell>
        </row>
        <row r="3">
          <cell r="G3" t="str">
            <v>B</v>
          </cell>
          <cell r="H3">
            <v>3</v>
          </cell>
        </row>
        <row r="4">
          <cell r="G4" t="str">
            <v>C</v>
          </cell>
          <cell r="H4">
            <v>2</v>
          </cell>
        </row>
        <row r="5">
          <cell r="G5" t="str">
            <v>D</v>
          </cell>
          <cell r="H5">
            <v>1</v>
          </cell>
        </row>
        <row r="6">
          <cell r="G6" t="str">
            <v>F</v>
          </cell>
          <cell r="H6">
            <v>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264"/>
  <sheetViews>
    <sheetView tabSelected="1" zoomScale="120" zoomScaleNormal="120" workbookViewId="0">
      <pane xSplit="6" ySplit="6" topLeftCell="G7" activePane="bottomRight" state="frozen"/>
      <selection activeCell="B1" sqref="B1"/>
      <selection pane="topRight" activeCell="E1" sqref="E1"/>
      <selection pane="bottomLeft" activeCell="B2" sqref="B2"/>
      <selection pane="bottomRight" activeCell="Z22" sqref="Z22"/>
    </sheetView>
  </sheetViews>
  <sheetFormatPr defaultRowHeight="15" customHeight="1" x14ac:dyDescent="0.25"/>
  <cols>
    <col min="1" max="1" width="8.5703125" hidden="1" customWidth="1"/>
    <col min="2" max="2" width="35" hidden="1" customWidth="1"/>
    <col min="3" max="3" width="52.85546875" hidden="1" customWidth="1"/>
    <col min="4" max="4" width="4.42578125" customWidth="1"/>
    <col min="5" max="5" width="50.5703125" customWidth="1"/>
    <col min="6" max="6" width="23.140625" customWidth="1"/>
    <col min="7" max="7" width="9.42578125" style="35" bestFit="1" customWidth="1"/>
    <col min="8" max="8" width="8.42578125" style="35" bestFit="1" customWidth="1"/>
    <col min="9" max="9" width="8.7109375" style="35" hidden="1" customWidth="1"/>
    <col min="10" max="10" width="8.7109375" hidden="1" customWidth="1"/>
    <col min="11" max="11" width="8.7109375" style="35" hidden="1" customWidth="1"/>
    <col min="12" max="12" width="6.7109375" style="35" bestFit="1" customWidth="1"/>
    <col min="13" max="13" width="15.7109375" style="35" hidden="1" customWidth="1"/>
    <col min="14" max="14" width="15.7109375" style="36" customWidth="1"/>
    <col min="15" max="15" width="7.85546875" style="36" customWidth="1"/>
    <col min="16" max="16" width="14.28515625" style="36" customWidth="1"/>
    <col min="17" max="17" width="13.85546875" style="36" customWidth="1"/>
    <col min="18" max="18" width="13.5703125" style="36" bestFit="1" customWidth="1"/>
    <col min="19" max="19" width="17.5703125" style="36" bestFit="1" customWidth="1"/>
    <col min="20" max="20" width="12.42578125" style="35" customWidth="1"/>
    <col min="21" max="21" width="15" style="35" bestFit="1" customWidth="1"/>
    <col min="22" max="22" width="12.28515625" style="35" customWidth="1"/>
    <col min="23" max="23" width="12.42578125" style="35" customWidth="1"/>
    <col min="24" max="24" width="13" style="35" customWidth="1"/>
    <col min="25" max="25" width="14" style="35" bestFit="1" customWidth="1"/>
    <col min="26" max="26" width="12.42578125" style="35" customWidth="1"/>
    <col min="27" max="27" width="15.85546875" style="35" bestFit="1" customWidth="1"/>
    <col min="28" max="28" width="12.85546875" style="35" bestFit="1" customWidth="1"/>
    <col min="29" max="29" width="14.7109375" style="35" bestFit="1" customWidth="1"/>
    <col min="30" max="30" width="14.140625" customWidth="1"/>
    <col min="31" max="31" width="9.7109375" customWidth="1"/>
    <col min="32" max="32" width="9.28515625" style="35" customWidth="1"/>
    <col min="33" max="33" width="15.85546875" style="45" customWidth="1"/>
  </cols>
  <sheetData>
    <row r="1" spans="1:33" ht="15" customHeight="1" x14ac:dyDescent="0.25">
      <c r="D1" s="65" t="s">
        <v>250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3" ht="15" customHeight="1" x14ac:dyDescent="0.25"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3" ht="15" customHeight="1" x14ac:dyDescent="0.25"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</row>
    <row r="4" spans="1:33" ht="15" customHeight="1" x14ac:dyDescent="0.25"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</row>
    <row r="5" spans="1:33" ht="15" customHeight="1" x14ac:dyDescent="0.25"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</row>
    <row r="6" spans="1:33" s="3" customFormat="1" ht="41.25" customHeight="1" x14ac:dyDescent="0.25">
      <c r="A6" s="1" t="s">
        <v>0</v>
      </c>
      <c r="B6" s="1" t="s">
        <v>1</v>
      </c>
      <c r="C6" s="1" t="s">
        <v>2</v>
      </c>
      <c r="D6" s="2" t="s">
        <v>233</v>
      </c>
      <c r="E6" s="1" t="s">
        <v>234</v>
      </c>
      <c r="F6" s="1" t="s">
        <v>3</v>
      </c>
      <c r="G6" s="39" t="s">
        <v>235</v>
      </c>
      <c r="H6" s="40" t="s">
        <v>236</v>
      </c>
      <c r="I6" s="39" t="s">
        <v>5</v>
      </c>
      <c r="J6" s="39" t="s">
        <v>6</v>
      </c>
      <c r="K6" s="39" t="s">
        <v>7</v>
      </c>
      <c r="L6" s="39" t="s">
        <v>237</v>
      </c>
      <c r="M6" s="39" t="s">
        <v>8</v>
      </c>
      <c r="N6" s="41" t="s">
        <v>9</v>
      </c>
      <c r="O6" s="40" t="s">
        <v>10</v>
      </c>
      <c r="P6" s="42" t="s">
        <v>11</v>
      </c>
      <c r="Q6" s="42" t="s">
        <v>238</v>
      </c>
      <c r="R6" s="41" t="s">
        <v>12</v>
      </c>
      <c r="S6" s="42" t="s">
        <v>13</v>
      </c>
      <c r="T6" s="39" t="s">
        <v>14</v>
      </c>
      <c r="U6" s="40" t="s">
        <v>15</v>
      </c>
      <c r="V6" s="39" t="s">
        <v>16</v>
      </c>
      <c r="W6" s="40" t="s">
        <v>17</v>
      </c>
      <c r="X6" s="39" t="s">
        <v>18</v>
      </c>
      <c r="Y6" s="40" t="s">
        <v>19</v>
      </c>
      <c r="Z6" s="39" t="s">
        <v>20</v>
      </c>
      <c r="AA6" s="40" t="s">
        <v>21</v>
      </c>
      <c r="AB6" s="39" t="s">
        <v>22</v>
      </c>
      <c r="AC6" s="39" t="s">
        <v>23</v>
      </c>
      <c r="AD6" s="40" t="s">
        <v>24</v>
      </c>
      <c r="AE6" s="43" t="s">
        <v>25</v>
      </c>
      <c r="AF6" s="44" t="s">
        <v>4</v>
      </c>
      <c r="AG6" s="44" t="s">
        <v>239</v>
      </c>
    </row>
    <row r="7" spans="1:33" ht="15" customHeight="1" x14ac:dyDescent="0.25">
      <c r="A7" s="4" t="s">
        <v>26</v>
      </c>
      <c r="B7" s="4" t="s">
        <v>27</v>
      </c>
      <c r="C7" s="4" t="s">
        <v>28</v>
      </c>
      <c r="D7" s="5" t="s">
        <v>29</v>
      </c>
      <c r="E7" s="6" t="s">
        <v>30</v>
      </c>
      <c r="F7" s="7" t="s">
        <v>31</v>
      </c>
      <c r="G7" s="9">
        <v>5</v>
      </c>
      <c r="H7" s="9">
        <v>3</v>
      </c>
      <c r="I7" s="10">
        <v>43525</v>
      </c>
      <c r="J7" s="10">
        <v>43525</v>
      </c>
      <c r="K7" s="10">
        <v>43819</v>
      </c>
      <c r="L7" s="11">
        <v>10</v>
      </c>
      <c r="M7" s="11">
        <f t="shared" ref="M7:M70" si="0">L7*G7</f>
        <v>50</v>
      </c>
      <c r="N7" s="12">
        <f t="shared" ref="N7:N70" si="1">M7*400</f>
        <v>20000</v>
      </c>
      <c r="O7" s="13">
        <f t="shared" ref="O7:O70" si="2">L7*H7</f>
        <v>30</v>
      </c>
      <c r="P7" s="12">
        <f t="shared" ref="P7:P70" si="3">O7*400</f>
        <v>12000</v>
      </c>
      <c r="Q7" s="12">
        <f>P7</f>
        <v>12000</v>
      </c>
      <c r="R7" s="12">
        <v>40</v>
      </c>
      <c r="S7" s="12">
        <v>40</v>
      </c>
      <c r="T7" s="14">
        <v>0</v>
      </c>
      <c r="U7" s="14">
        <v>0</v>
      </c>
      <c r="V7" s="14">
        <v>9788</v>
      </c>
      <c r="W7" s="14">
        <f>10*177</f>
        <v>1770</v>
      </c>
      <c r="X7" s="14">
        <v>0</v>
      </c>
      <c r="Y7" s="14">
        <v>0</v>
      </c>
      <c r="Z7" s="14">
        <v>0.56000000000000005</v>
      </c>
      <c r="AA7" s="14">
        <v>2000.1</v>
      </c>
      <c r="AB7" s="14">
        <v>0</v>
      </c>
      <c r="AC7" s="14">
        <v>9828.56</v>
      </c>
      <c r="AD7" s="15">
        <f t="shared" ref="AD7:AD70" si="4">S7+U7+W7+Y7+AA7</f>
        <v>3810.1</v>
      </c>
      <c r="AE7" s="4" t="s">
        <v>33</v>
      </c>
      <c r="AF7" s="8" t="s">
        <v>32</v>
      </c>
      <c r="AG7" s="47" t="s">
        <v>240</v>
      </c>
    </row>
    <row r="8" spans="1:33" ht="15" customHeight="1" x14ac:dyDescent="0.25">
      <c r="A8" s="4" t="s">
        <v>26</v>
      </c>
      <c r="B8" s="4" t="s">
        <v>34</v>
      </c>
      <c r="C8" s="4" t="s">
        <v>35</v>
      </c>
      <c r="D8" s="5" t="s">
        <v>29</v>
      </c>
      <c r="E8" s="6" t="s">
        <v>36</v>
      </c>
      <c r="F8" s="7" t="s">
        <v>37</v>
      </c>
      <c r="G8" s="9">
        <v>4</v>
      </c>
      <c r="H8" s="9">
        <v>2</v>
      </c>
      <c r="I8" s="10">
        <v>43525</v>
      </c>
      <c r="J8" s="10">
        <v>43525</v>
      </c>
      <c r="K8" s="10">
        <v>43819</v>
      </c>
      <c r="L8" s="11">
        <v>10</v>
      </c>
      <c r="M8" s="11">
        <f t="shared" si="0"/>
        <v>40</v>
      </c>
      <c r="N8" s="12">
        <f t="shared" si="1"/>
        <v>16000</v>
      </c>
      <c r="O8" s="13">
        <f t="shared" si="2"/>
        <v>20</v>
      </c>
      <c r="P8" s="12">
        <f t="shared" si="3"/>
        <v>8000</v>
      </c>
      <c r="Q8" s="12">
        <f>Q7+P8</f>
        <v>20000</v>
      </c>
      <c r="R8" s="12">
        <v>0</v>
      </c>
      <c r="S8" s="12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5">
        <f t="shared" si="4"/>
        <v>0</v>
      </c>
      <c r="AE8" s="4" t="s">
        <v>33</v>
      </c>
      <c r="AF8" s="8" t="s">
        <v>32</v>
      </c>
      <c r="AG8" s="47" t="s">
        <v>240</v>
      </c>
    </row>
    <row r="9" spans="1:33" ht="15" customHeight="1" x14ac:dyDescent="0.25">
      <c r="A9" s="16" t="s">
        <v>26</v>
      </c>
      <c r="B9" s="16" t="s">
        <v>38</v>
      </c>
      <c r="C9" s="16" t="s">
        <v>28</v>
      </c>
      <c r="D9" s="5" t="s">
        <v>29</v>
      </c>
      <c r="E9" s="6" t="s">
        <v>39</v>
      </c>
      <c r="F9" s="7" t="s">
        <v>40</v>
      </c>
      <c r="G9" s="17">
        <v>5</v>
      </c>
      <c r="H9" s="17">
        <v>3</v>
      </c>
      <c r="I9" s="18">
        <v>43511</v>
      </c>
      <c r="J9" s="10">
        <v>43525</v>
      </c>
      <c r="K9" s="19">
        <v>43814</v>
      </c>
      <c r="L9" s="11">
        <v>10</v>
      </c>
      <c r="M9" s="11">
        <f t="shared" si="0"/>
        <v>50</v>
      </c>
      <c r="N9" s="12">
        <f t="shared" si="1"/>
        <v>20000</v>
      </c>
      <c r="O9" s="13">
        <f t="shared" si="2"/>
        <v>30</v>
      </c>
      <c r="P9" s="12">
        <f t="shared" si="3"/>
        <v>12000</v>
      </c>
      <c r="Q9" s="12">
        <f t="shared" ref="Q9:Q61" si="5">Q8+P9</f>
        <v>32000</v>
      </c>
      <c r="R9" s="20">
        <v>4326.71</v>
      </c>
      <c r="S9" s="20">
        <v>136.86000000000001</v>
      </c>
      <c r="T9" s="21">
        <v>0</v>
      </c>
      <c r="U9" s="21">
        <v>0</v>
      </c>
      <c r="V9" s="21">
        <v>3000</v>
      </c>
      <c r="W9" s="21">
        <v>0</v>
      </c>
      <c r="X9" s="21">
        <v>0</v>
      </c>
      <c r="Y9" s="21">
        <v>3000</v>
      </c>
      <c r="Z9" s="21">
        <v>2005</v>
      </c>
      <c r="AA9" s="21">
        <v>2000</v>
      </c>
      <c r="AB9" s="21">
        <v>0</v>
      </c>
      <c r="AC9" s="21">
        <v>9331.7099999999991</v>
      </c>
      <c r="AD9" s="15">
        <f t="shared" si="4"/>
        <v>5136.8600000000006</v>
      </c>
      <c r="AE9" s="16" t="s">
        <v>33</v>
      </c>
      <c r="AF9" s="8" t="s">
        <v>32</v>
      </c>
      <c r="AG9" s="47" t="s">
        <v>240</v>
      </c>
    </row>
    <row r="10" spans="1:33" ht="15" customHeight="1" x14ac:dyDescent="0.25">
      <c r="A10" s="4" t="s">
        <v>26</v>
      </c>
      <c r="B10" s="4" t="s">
        <v>41</v>
      </c>
      <c r="C10" s="4" t="s">
        <v>28</v>
      </c>
      <c r="D10" s="5" t="s">
        <v>29</v>
      </c>
      <c r="E10" s="6" t="s">
        <v>42</v>
      </c>
      <c r="F10" s="7" t="s">
        <v>40</v>
      </c>
      <c r="G10" s="9">
        <v>5</v>
      </c>
      <c r="H10" s="17">
        <v>3</v>
      </c>
      <c r="I10" s="23">
        <v>43511</v>
      </c>
      <c r="J10" s="10">
        <v>43525</v>
      </c>
      <c r="K10" s="10">
        <v>43819</v>
      </c>
      <c r="L10" s="11">
        <v>10</v>
      </c>
      <c r="M10" s="11">
        <f t="shared" si="0"/>
        <v>50</v>
      </c>
      <c r="N10" s="12">
        <f t="shared" si="1"/>
        <v>20000</v>
      </c>
      <c r="O10" s="13">
        <f t="shared" si="2"/>
        <v>30</v>
      </c>
      <c r="P10" s="12">
        <f t="shared" si="3"/>
        <v>12000</v>
      </c>
      <c r="Q10" s="12">
        <f t="shared" si="5"/>
        <v>44000</v>
      </c>
      <c r="R10" s="12">
        <v>340.47</v>
      </c>
      <c r="S10" s="12">
        <v>340.47</v>
      </c>
      <c r="T10" s="14">
        <v>0</v>
      </c>
      <c r="U10" s="14">
        <v>0</v>
      </c>
      <c r="V10" s="14">
        <v>0</v>
      </c>
      <c r="W10" s="14">
        <v>0</v>
      </c>
      <c r="X10" s="14">
        <v>3000</v>
      </c>
      <c r="Y10" s="14">
        <v>3000</v>
      </c>
      <c r="Z10" s="14">
        <v>1740</v>
      </c>
      <c r="AA10" s="14">
        <v>1740</v>
      </c>
      <c r="AB10" s="14">
        <v>0</v>
      </c>
      <c r="AC10" s="14">
        <v>5080.47</v>
      </c>
      <c r="AD10" s="15">
        <f t="shared" si="4"/>
        <v>5080.47</v>
      </c>
      <c r="AE10" s="4" t="s">
        <v>33</v>
      </c>
      <c r="AF10" s="22" t="s">
        <v>32</v>
      </c>
      <c r="AG10" s="47" t="s">
        <v>240</v>
      </c>
    </row>
    <row r="11" spans="1:33" ht="15" customHeight="1" x14ac:dyDescent="0.25">
      <c r="A11" s="4" t="s">
        <v>43</v>
      </c>
      <c r="B11" s="4" t="s">
        <v>44</v>
      </c>
      <c r="C11" s="4" t="s">
        <v>28</v>
      </c>
      <c r="D11" s="5" t="s">
        <v>29</v>
      </c>
      <c r="E11" s="6" t="s">
        <v>45</v>
      </c>
      <c r="F11" s="7" t="s">
        <v>46</v>
      </c>
      <c r="G11" s="9">
        <v>5</v>
      </c>
      <c r="H11" s="17">
        <v>3</v>
      </c>
      <c r="I11" s="10">
        <v>43525</v>
      </c>
      <c r="J11" s="10">
        <v>43525</v>
      </c>
      <c r="K11" s="10">
        <v>43799</v>
      </c>
      <c r="L11" s="11">
        <v>9</v>
      </c>
      <c r="M11" s="11">
        <f t="shared" si="0"/>
        <v>45</v>
      </c>
      <c r="N11" s="12">
        <f t="shared" si="1"/>
        <v>18000</v>
      </c>
      <c r="O11" s="13">
        <f t="shared" si="2"/>
        <v>27</v>
      </c>
      <c r="P11" s="12">
        <f t="shared" si="3"/>
        <v>10800</v>
      </c>
      <c r="Q11" s="12">
        <f t="shared" si="5"/>
        <v>54800</v>
      </c>
      <c r="R11" s="12">
        <v>893.71</v>
      </c>
      <c r="S11" s="12">
        <v>893.71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2800</v>
      </c>
      <c r="AA11" s="14">
        <v>2800</v>
      </c>
      <c r="AB11" s="14">
        <v>0</v>
      </c>
      <c r="AC11" s="14">
        <v>3693.71</v>
      </c>
      <c r="AD11" s="15">
        <f t="shared" si="4"/>
        <v>3693.71</v>
      </c>
      <c r="AE11" s="4" t="s">
        <v>33</v>
      </c>
      <c r="AF11" s="8" t="s">
        <v>32</v>
      </c>
      <c r="AG11" s="47" t="s">
        <v>240</v>
      </c>
    </row>
    <row r="12" spans="1:33" ht="15" customHeight="1" x14ac:dyDescent="0.25">
      <c r="A12" s="4" t="s">
        <v>47</v>
      </c>
      <c r="B12" s="4" t="s">
        <v>48</v>
      </c>
      <c r="C12" s="4" t="s">
        <v>49</v>
      </c>
      <c r="D12" s="5" t="s">
        <v>50</v>
      </c>
      <c r="E12" s="6" t="s">
        <v>51</v>
      </c>
      <c r="F12" s="7" t="s">
        <v>52</v>
      </c>
      <c r="G12" s="9">
        <v>5</v>
      </c>
      <c r="H12" s="9">
        <v>2</v>
      </c>
      <c r="I12" s="23">
        <v>43511</v>
      </c>
      <c r="J12" s="10">
        <v>43525</v>
      </c>
      <c r="K12" s="10">
        <v>43819</v>
      </c>
      <c r="L12" s="11">
        <v>10</v>
      </c>
      <c r="M12" s="11">
        <f t="shared" si="0"/>
        <v>50</v>
      </c>
      <c r="N12" s="12">
        <f t="shared" si="1"/>
        <v>20000</v>
      </c>
      <c r="O12" s="13">
        <f t="shared" si="2"/>
        <v>20</v>
      </c>
      <c r="P12" s="12">
        <f t="shared" si="3"/>
        <v>8000</v>
      </c>
      <c r="Q12" s="12">
        <f t="shared" si="5"/>
        <v>62800</v>
      </c>
      <c r="R12" s="12">
        <v>0</v>
      </c>
      <c r="S12" s="12">
        <v>0</v>
      </c>
      <c r="T12" s="14">
        <v>4000</v>
      </c>
      <c r="U12" s="14">
        <v>2000</v>
      </c>
      <c r="V12" s="14">
        <v>2880</v>
      </c>
      <c r="W12" s="14">
        <v>796.5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6880</v>
      </c>
      <c r="AD12" s="15">
        <f t="shared" si="4"/>
        <v>2796.5</v>
      </c>
      <c r="AE12" s="4" t="s">
        <v>33</v>
      </c>
      <c r="AF12" s="8" t="s">
        <v>32</v>
      </c>
      <c r="AG12" s="47" t="s">
        <v>240</v>
      </c>
    </row>
    <row r="13" spans="1:33" ht="15" customHeight="1" x14ac:dyDescent="0.25">
      <c r="A13" s="4" t="s">
        <v>53</v>
      </c>
      <c r="B13" s="4" t="s">
        <v>54</v>
      </c>
      <c r="C13" s="4" t="s">
        <v>28</v>
      </c>
      <c r="D13" s="5" t="s">
        <v>29</v>
      </c>
      <c r="E13" s="6" t="s">
        <v>55</v>
      </c>
      <c r="F13" s="7" t="s">
        <v>56</v>
      </c>
      <c r="G13" s="9">
        <v>5</v>
      </c>
      <c r="H13" s="9">
        <v>2</v>
      </c>
      <c r="I13" s="10">
        <v>43528</v>
      </c>
      <c r="J13" s="10">
        <v>43528</v>
      </c>
      <c r="K13" s="10">
        <v>43819</v>
      </c>
      <c r="L13" s="11">
        <v>10</v>
      </c>
      <c r="M13" s="11">
        <f t="shared" si="0"/>
        <v>50</v>
      </c>
      <c r="N13" s="12">
        <f t="shared" si="1"/>
        <v>20000</v>
      </c>
      <c r="O13" s="13">
        <f t="shared" si="2"/>
        <v>20</v>
      </c>
      <c r="P13" s="12">
        <f t="shared" si="3"/>
        <v>8000</v>
      </c>
      <c r="Q13" s="12">
        <f t="shared" si="5"/>
        <v>70800</v>
      </c>
      <c r="R13" s="12">
        <v>58.68</v>
      </c>
      <c r="S13" s="12">
        <v>58.68</v>
      </c>
      <c r="T13" s="14">
        <v>2200</v>
      </c>
      <c r="U13" s="14">
        <v>2200</v>
      </c>
      <c r="V13" s="14">
        <v>708</v>
      </c>
      <c r="W13" s="14">
        <v>708</v>
      </c>
      <c r="X13" s="14">
        <v>3000</v>
      </c>
      <c r="Y13" s="14">
        <v>3000</v>
      </c>
      <c r="Z13" s="14">
        <v>3000</v>
      </c>
      <c r="AA13" s="14">
        <v>3000</v>
      </c>
      <c r="AB13" s="14">
        <v>0</v>
      </c>
      <c r="AC13" s="14">
        <v>8966.68</v>
      </c>
      <c r="AD13" s="15">
        <f t="shared" si="4"/>
        <v>8966.68</v>
      </c>
      <c r="AE13" s="4" t="s">
        <v>33</v>
      </c>
      <c r="AF13" s="8" t="s">
        <v>32</v>
      </c>
      <c r="AG13" s="47" t="s">
        <v>240</v>
      </c>
    </row>
    <row r="14" spans="1:33" s="24" customFormat="1" ht="15" customHeight="1" x14ac:dyDescent="0.25">
      <c r="A14" s="4" t="s">
        <v>57</v>
      </c>
      <c r="B14" s="4" t="s">
        <v>58</v>
      </c>
      <c r="C14" s="4" t="s">
        <v>49</v>
      </c>
      <c r="D14" s="5" t="s">
        <v>59</v>
      </c>
      <c r="E14" s="6" t="s">
        <v>60</v>
      </c>
      <c r="F14" s="7" t="s">
        <v>61</v>
      </c>
      <c r="G14" s="9">
        <v>2</v>
      </c>
      <c r="H14" s="9">
        <v>1</v>
      </c>
      <c r="I14" s="10">
        <v>43525</v>
      </c>
      <c r="J14" s="10">
        <v>43525</v>
      </c>
      <c r="K14" s="10">
        <v>43799</v>
      </c>
      <c r="L14" s="11">
        <v>9</v>
      </c>
      <c r="M14" s="11">
        <f t="shared" si="0"/>
        <v>18</v>
      </c>
      <c r="N14" s="12">
        <f t="shared" si="1"/>
        <v>7200</v>
      </c>
      <c r="O14" s="13">
        <f t="shared" si="2"/>
        <v>9</v>
      </c>
      <c r="P14" s="12">
        <f t="shared" si="3"/>
        <v>3600</v>
      </c>
      <c r="Q14" s="12">
        <f t="shared" si="5"/>
        <v>74400</v>
      </c>
      <c r="R14" s="12">
        <v>106.35</v>
      </c>
      <c r="S14" s="12">
        <v>106.35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1000</v>
      </c>
      <c r="AA14" s="14">
        <v>1000</v>
      </c>
      <c r="AB14" s="14">
        <v>0</v>
      </c>
      <c r="AC14" s="14">
        <v>1106.3499999999999</v>
      </c>
      <c r="AD14" s="15">
        <f t="shared" si="4"/>
        <v>1106.3499999999999</v>
      </c>
      <c r="AE14" s="4" t="s">
        <v>33</v>
      </c>
      <c r="AF14" s="8" t="s">
        <v>32</v>
      </c>
      <c r="AG14" s="47" t="s">
        <v>240</v>
      </c>
    </row>
    <row r="15" spans="1:33" ht="15" customHeight="1" x14ac:dyDescent="0.25">
      <c r="A15" s="4" t="s">
        <v>26</v>
      </c>
      <c r="B15" s="4" t="s">
        <v>62</v>
      </c>
      <c r="C15" s="4" t="s">
        <v>28</v>
      </c>
      <c r="D15" s="5" t="s">
        <v>59</v>
      </c>
      <c r="E15" s="6" t="s">
        <v>63</v>
      </c>
      <c r="F15" s="7" t="s">
        <v>64</v>
      </c>
      <c r="G15" s="9">
        <v>0</v>
      </c>
      <c r="H15" s="9">
        <v>0</v>
      </c>
      <c r="I15" s="10">
        <v>43533</v>
      </c>
      <c r="J15" s="10">
        <v>43533</v>
      </c>
      <c r="K15" s="10">
        <v>43568</v>
      </c>
      <c r="L15" s="11">
        <v>1</v>
      </c>
      <c r="M15" s="11">
        <f t="shared" si="0"/>
        <v>0</v>
      </c>
      <c r="N15" s="12">
        <f t="shared" si="1"/>
        <v>0</v>
      </c>
      <c r="O15" s="13">
        <f t="shared" si="2"/>
        <v>0</v>
      </c>
      <c r="P15" s="12">
        <f t="shared" si="3"/>
        <v>0</v>
      </c>
      <c r="Q15" s="12">
        <f t="shared" si="5"/>
        <v>74400</v>
      </c>
      <c r="R15" s="12">
        <v>1156.81</v>
      </c>
      <c r="S15" s="12">
        <v>1156.81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1156.81</v>
      </c>
      <c r="AD15" s="15">
        <f t="shared" si="4"/>
        <v>1156.81</v>
      </c>
      <c r="AE15" s="4" t="s">
        <v>33</v>
      </c>
      <c r="AF15" s="8" t="s">
        <v>32</v>
      </c>
      <c r="AG15" s="47" t="s">
        <v>240</v>
      </c>
    </row>
    <row r="16" spans="1:33" ht="15" customHeight="1" x14ac:dyDescent="0.25">
      <c r="A16" s="4" t="s">
        <v>26</v>
      </c>
      <c r="B16" s="4" t="s">
        <v>65</v>
      </c>
      <c r="C16" s="4" t="s">
        <v>28</v>
      </c>
      <c r="D16" s="5" t="s">
        <v>59</v>
      </c>
      <c r="E16" s="6" t="s">
        <v>66</v>
      </c>
      <c r="F16" s="7" t="s">
        <v>67</v>
      </c>
      <c r="G16" s="9">
        <v>4</v>
      </c>
      <c r="H16" s="9">
        <v>2</v>
      </c>
      <c r="I16" s="10">
        <v>43525</v>
      </c>
      <c r="J16" s="10">
        <v>43525</v>
      </c>
      <c r="K16" s="10">
        <v>43799</v>
      </c>
      <c r="L16" s="11">
        <v>9</v>
      </c>
      <c r="M16" s="11">
        <f t="shared" si="0"/>
        <v>36</v>
      </c>
      <c r="N16" s="12">
        <f t="shared" si="1"/>
        <v>14400</v>
      </c>
      <c r="O16" s="13">
        <f t="shared" si="2"/>
        <v>18</v>
      </c>
      <c r="P16" s="12">
        <f t="shared" si="3"/>
        <v>7200</v>
      </c>
      <c r="Q16" s="12">
        <f t="shared" si="5"/>
        <v>81600</v>
      </c>
      <c r="R16" s="12">
        <v>208.45</v>
      </c>
      <c r="S16" s="12">
        <v>208.45</v>
      </c>
      <c r="T16" s="14">
        <v>0</v>
      </c>
      <c r="U16" s="14">
        <v>0</v>
      </c>
      <c r="V16" s="14">
        <v>0</v>
      </c>
      <c r="W16" s="14">
        <v>0</v>
      </c>
      <c r="X16" s="14">
        <v>1092</v>
      </c>
      <c r="Y16" s="14">
        <v>1092</v>
      </c>
      <c r="Z16" s="14">
        <v>0</v>
      </c>
      <c r="AA16" s="14">
        <v>0</v>
      </c>
      <c r="AB16" s="14">
        <v>0</v>
      </c>
      <c r="AC16" s="14">
        <v>1300.45</v>
      </c>
      <c r="AD16" s="15">
        <f t="shared" si="4"/>
        <v>1300.45</v>
      </c>
      <c r="AE16" s="4" t="s">
        <v>33</v>
      </c>
      <c r="AF16" s="8" t="s">
        <v>32</v>
      </c>
      <c r="AG16" s="47" t="s">
        <v>240</v>
      </c>
    </row>
    <row r="17" spans="1:33" ht="15" customHeight="1" x14ac:dyDescent="0.25">
      <c r="A17" s="4" t="s">
        <v>26</v>
      </c>
      <c r="B17" s="4" t="s">
        <v>68</v>
      </c>
      <c r="C17" s="4" t="s">
        <v>69</v>
      </c>
      <c r="D17" s="5" t="s">
        <v>59</v>
      </c>
      <c r="E17" s="6" t="s">
        <v>70</v>
      </c>
      <c r="F17" s="7" t="s">
        <v>71</v>
      </c>
      <c r="G17" s="9">
        <v>4</v>
      </c>
      <c r="H17" s="9">
        <v>2</v>
      </c>
      <c r="I17" s="10">
        <v>43525</v>
      </c>
      <c r="J17" s="10">
        <v>43525</v>
      </c>
      <c r="K17" s="10">
        <v>43799</v>
      </c>
      <c r="L17" s="11">
        <v>9</v>
      </c>
      <c r="M17" s="11">
        <f t="shared" si="0"/>
        <v>36</v>
      </c>
      <c r="N17" s="12">
        <f t="shared" si="1"/>
        <v>14400</v>
      </c>
      <c r="O17" s="13">
        <f t="shared" si="2"/>
        <v>18</v>
      </c>
      <c r="P17" s="12">
        <f t="shared" si="3"/>
        <v>7200</v>
      </c>
      <c r="Q17" s="12">
        <f t="shared" si="5"/>
        <v>88800</v>
      </c>
      <c r="R17" s="12">
        <v>208.45</v>
      </c>
      <c r="S17" s="12">
        <v>208.45</v>
      </c>
      <c r="T17" s="14">
        <v>0</v>
      </c>
      <c r="U17" s="14">
        <v>0</v>
      </c>
      <c r="V17" s="14">
        <v>0</v>
      </c>
      <c r="W17" s="14">
        <v>0</v>
      </c>
      <c r="X17" s="14">
        <v>1092</v>
      </c>
      <c r="Y17" s="14">
        <v>1092</v>
      </c>
      <c r="Z17" s="14">
        <v>0</v>
      </c>
      <c r="AA17" s="14">
        <v>0</v>
      </c>
      <c r="AB17" s="14">
        <v>0</v>
      </c>
      <c r="AC17" s="14">
        <v>1300.45</v>
      </c>
      <c r="AD17" s="15">
        <f t="shared" si="4"/>
        <v>1300.45</v>
      </c>
      <c r="AE17" s="4" t="s">
        <v>33</v>
      </c>
      <c r="AF17" s="8" t="s">
        <v>32</v>
      </c>
      <c r="AG17" s="47" t="s">
        <v>240</v>
      </c>
    </row>
    <row r="18" spans="1:33" ht="15" customHeight="1" x14ac:dyDescent="0.25">
      <c r="A18" s="4" t="s">
        <v>26</v>
      </c>
      <c r="B18" s="4" t="s">
        <v>72</v>
      </c>
      <c r="C18" s="4" t="s">
        <v>28</v>
      </c>
      <c r="D18" s="5" t="s">
        <v>29</v>
      </c>
      <c r="E18" s="6" t="s">
        <v>73</v>
      </c>
      <c r="F18" s="7" t="s">
        <v>74</v>
      </c>
      <c r="G18" s="9">
        <v>5</v>
      </c>
      <c r="H18" s="9">
        <v>3</v>
      </c>
      <c r="I18" s="23">
        <v>43500</v>
      </c>
      <c r="J18" s="10">
        <v>43525</v>
      </c>
      <c r="K18" s="10">
        <v>43819</v>
      </c>
      <c r="L18" s="11">
        <v>10</v>
      </c>
      <c r="M18" s="11">
        <f t="shared" si="0"/>
        <v>50</v>
      </c>
      <c r="N18" s="12">
        <f t="shared" si="1"/>
        <v>20000</v>
      </c>
      <c r="O18" s="13">
        <f t="shared" si="2"/>
        <v>30</v>
      </c>
      <c r="P18" s="12">
        <f t="shared" si="3"/>
        <v>12000</v>
      </c>
      <c r="Q18" s="12">
        <f t="shared" si="5"/>
        <v>100800</v>
      </c>
      <c r="R18" s="12">
        <v>370.36</v>
      </c>
      <c r="S18" s="12">
        <v>370.36</v>
      </c>
      <c r="T18" s="14">
        <v>2200</v>
      </c>
      <c r="U18" s="14">
        <v>800</v>
      </c>
      <c r="V18" s="14">
        <v>2301</v>
      </c>
      <c r="W18" s="14">
        <v>708</v>
      </c>
      <c r="X18" s="14">
        <v>2000</v>
      </c>
      <c r="Y18" s="14">
        <v>2000</v>
      </c>
      <c r="Z18" s="14">
        <v>2902.5</v>
      </c>
      <c r="AA18" s="14">
        <v>2902.5</v>
      </c>
      <c r="AB18" s="14">
        <v>0</v>
      </c>
      <c r="AC18" s="14">
        <v>9773.86</v>
      </c>
      <c r="AD18" s="15">
        <f t="shared" si="4"/>
        <v>6780.8600000000006</v>
      </c>
      <c r="AE18" s="4" t="s">
        <v>33</v>
      </c>
      <c r="AF18" s="8" t="s">
        <v>32</v>
      </c>
      <c r="AG18" s="47" t="s">
        <v>240</v>
      </c>
    </row>
    <row r="19" spans="1:33" ht="15" customHeight="1" x14ac:dyDescent="0.25">
      <c r="A19" s="4" t="s">
        <v>57</v>
      </c>
      <c r="B19" s="4" t="s">
        <v>75</v>
      </c>
      <c r="C19" s="4" t="s">
        <v>28</v>
      </c>
      <c r="D19" s="5" t="s">
        <v>59</v>
      </c>
      <c r="E19" s="6" t="s">
        <v>76</v>
      </c>
      <c r="F19" s="7" t="s">
        <v>77</v>
      </c>
      <c r="G19" s="9">
        <v>2</v>
      </c>
      <c r="H19" s="9">
        <v>2</v>
      </c>
      <c r="I19" s="10">
        <v>43525</v>
      </c>
      <c r="J19" s="10">
        <v>43525</v>
      </c>
      <c r="K19" s="10">
        <v>43585</v>
      </c>
      <c r="L19" s="11">
        <v>2</v>
      </c>
      <c r="M19" s="11">
        <f t="shared" si="0"/>
        <v>4</v>
      </c>
      <c r="N19" s="12">
        <f t="shared" si="1"/>
        <v>1600</v>
      </c>
      <c r="O19" s="13">
        <f t="shared" si="2"/>
        <v>4</v>
      </c>
      <c r="P19" s="12">
        <f t="shared" si="3"/>
        <v>1600</v>
      </c>
      <c r="Q19" s="12">
        <f t="shared" si="5"/>
        <v>102400</v>
      </c>
      <c r="R19" s="12">
        <v>160.5</v>
      </c>
      <c r="S19" s="12">
        <v>0</v>
      </c>
      <c r="T19" s="14">
        <v>200</v>
      </c>
      <c r="U19" s="14">
        <v>1368.95</v>
      </c>
      <c r="V19" s="14">
        <v>607.91999999999996</v>
      </c>
      <c r="W19" s="14">
        <v>810.56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968.42</v>
      </c>
      <c r="AD19" s="15">
        <f t="shared" si="4"/>
        <v>2179.5100000000002</v>
      </c>
      <c r="AE19" s="4" t="s">
        <v>33</v>
      </c>
      <c r="AF19" s="8" t="s">
        <v>32</v>
      </c>
      <c r="AG19" s="47" t="s">
        <v>240</v>
      </c>
    </row>
    <row r="20" spans="1:33" s="31" customFormat="1" ht="15" customHeight="1" x14ac:dyDescent="0.25">
      <c r="A20" s="16" t="s">
        <v>57</v>
      </c>
      <c r="B20" s="16" t="s">
        <v>78</v>
      </c>
      <c r="C20" s="16" t="s">
        <v>28</v>
      </c>
      <c r="D20" s="26" t="s">
        <v>29</v>
      </c>
      <c r="E20" s="6" t="s">
        <v>79</v>
      </c>
      <c r="F20" s="7" t="s">
        <v>80</v>
      </c>
      <c r="G20" s="17">
        <v>4</v>
      </c>
      <c r="H20" s="17">
        <v>2</v>
      </c>
      <c r="I20" s="19">
        <v>43525</v>
      </c>
      <c r="J20" s="19">
        <v>43525</v>
      </c>
      <c r="K20" s="19">
        <v>43819</v>
      </c>
      <c r="L20" s="28">
        <v>8</v>
      </c>
      <c r="M20" s="28">
        <f t="shared" si="0"/>
        <v>32</v>
      </c>
      <c r="N20" s="20">
        <f t="shared" si="1"/>
        <v>12800</v>
      </c>
      <c r="O20" s="29">
        <f t="shared" si="2"/>
        <v>16</v>
      </c>
      <c r="P20" s="20">
        <f t="shared" si="3"/>
        <v>6400</v>
      </c>
      <c r="Q20" s="20">
        <f t="shared" si="5"/>
        <v>108800</v>
      </c>
      <c r="R20" s="20">
        <v>674.4</v>
      </c>
      <c r="S20" s="20">
        <v>674.4</v>
      </c>
      <c r="T20" s="21">
        <v>5000</v>
      </c>
      <c r="U20" s="21">
        <v>2500</v>
      </c>
      <c r="V20" s="21">
        <v>2124</v>
      </c>
      <c r="W20" s="21">
        <v>1486.8</v>
      </c>
      <c r="X20" s="21">
        <v>0</v>
      </c>
      <c r="Y20" s="21">
        <v>0</v>
      </c>
      <c r="Z20" s="21">
        <v>0</v>
      </c>
      <c r="AA20" s="21">
        <v>0</v>
      </c>
      <c r="AB20" s="21">
        <v>7.0000000000000007E-2</v>
      </c>
      <c r="AC20" s="21">
        <v>7798.47</v>
      </c>
      <c r="AD20" s="30">
        <f t="shared" si="4"/>
        <v>4661.2</v>
      </c>
      <c r="AE20" s="16" t="s">
        <v>33</v>
      </c>
      <c r="AF20" s="8" t="s">
        <v>32</v>
      </c>
      <c r="AG20" s="47" t="s">
        <v>240</v>
      </c>
    </row>
    <row r="21" spans="1:33" ht="15" customHeight="1" x14ac:dyDescent="0.25">
      <c r="A21" s="4" t="s">
        <v>26</v>
      </c>
      <c r="B21" s="4" t="s">
        <v>81</v>
      </c>
      <c r="C21" s="4" t="s">
        <v>28</v>
      </c>
      <c r="D21" s="5" t="s">
        <v>50</v>
      </c>
      <c r="E21" s="6" t="s">
        <v>82</v>
      </c>
      <c r="F21" s="7" t="s">
        <v>83</v>
      </c>
      <c r="G21" s="9">
        <v>2</v>
      </c>
      <c r="H21" s="17">
        <v>0</v>
      </c>
      <c r="I21" s="10">
        <v>43682</v>
      </c>
      <c r="J21" s="10">
        <v>43682</v>
      </c>
      <c r="K21" s="10">
        <v>43799</v>
      </c>
      <c r="L21" s="11">
        <v>4</v>
      </c>
      <c r="M21" s="11">
        <f t="shared" si="0"/>
        <v>8</v>
      </c>
      <c r="N21" s="12">
        <f t="shared" si="1"/>
        <v>3200</v>
      </c>
      <c r="O21" s="13">
        <f t="shared" si="2"/>
        <v>0</v>
      </c>
      <c r="P21" s="12">
        <f t="shared" si="3"/>
        <v>0</v>
      </c>
      <c r="Q21" s="12">
        <f t="shared" si="5"/>
        <v>108800</v>
      </c>
      <c r="R21" s="12">
        <v>281.95999999999998</v>
      </c>
      <c r="S21" s="12">
        <f>R21-11.62</f>
        <v>270.33999999999997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281.95999999999998</v>
      </c>
      <c r="AD21" s="15">
        <f t="shared" si="4"/>
        <v>270.33999999999997</v>
      </c>
      <c r="AE21" s="4" t="s">
        <v>33</v>
      </c>
      <c r="AF21" s="8" t="s">
        <v>32</v>
      </c>
      <c r="AG21" s="47" t="s">
        <v>240</v>
      </c>
    </row>
    <row r="22" spans="1:33" ht="15" customHeight="1" x14ac:dyDescent="0.25">
      <c r="A22" s="4" t="s">
        <v>26</v>
      </c>
      <c r="B22" s="4" t="s">
        <v>84</v>
      </c>
      <c r="C22" s="4" t="s">
        <v>28</v>
      </c>
      <c r="D22" s="5" t="s">
        <v>29</v>
      </c>
      <c r="E22" s="6" t="s">
        <v>85</v>
      </c>
      <c r="F22" s="7" t="s">
        <v>86</v>
      </c>
      <c r="G22" s="9">
        <v>5</v>
      </c>
      <c r="H22" s="9">
        <v>2</v>
      </c>
      <c r="I22" s="23">
        <v>43500</v>
      </c>
      <c r="J22" s="10">
        <v>43525</v>
      </c>
      <c r="K22" s="10">
        <v>43819</v>
      </c>
      <c r="L22" s="11">
        <v>10</v>
      </c>
      <c r="M22" s="11">
        <f t="shared" si="0"/>
        <v>50</v>
      </c>
      <c r="N22" s="12">
        <f t="shared" si="1"/>
        <v>20000</v>
      </c>
      <c r="O22" s="13">
        <f t="shared" si="2"/>
        <v>20</v>
      </c>
      <c r="P22" s="12">
        <f t="shared" si="3"/>
        <v>8000</v>
      </c>
      <c r="Q22" s="12">
        <f t="shared" si="5"/>
        <v>116800</v>
      </c>
      <c r="R22" s="12">
        <v>1892.97</v>
      </c>
      <c r="S22" s="12">
        <v>39.44</v>
      </c>
      <c r="T22" s="14">
        <v>0</v>
      </c>
      <c r="U22" s="14">
        <v>0</v>
      </c>
      <c r="V22" s="14">
        <v>0</v>
      </c>
      <c r="W22" s="14">
        <v>0</v>
      </c>
      <c r="X22" s="14">
        <v>320</v>
      </c>
      <c r="Y22" s="14">
        <v>320</v>
      </c>
      <c r="Z22" s="14">
        <v>2646.9</v>
      </c>
      <c r="AA22" s="14">
        <v>2646.9</v>
      </c>
      <c r="AB22" s="14">
        <v>0</v>
      </c>
      <c r="AC22" s="14">
        <v>4859.87</v>
      </c>
      <c r="AD22" s="15">
        <f t="shared" si="4"/>
        <v>3006.34</v>
      </c>
      <c r="AE22" s="4" t="s">
        <v>33</v>
      </c>
      <c r="AF22" s="8" t="s">
        <v>32</v>
      </c>
      <c r="AG22" s="47" t="s">
        <v>240</v>
      </c>
    </row>
    <row r="23" spans="1:33" ht="15" customHeight="1" x14ac:dyDescent="0.25">
      <c r="A23" s="4" t="s">
        <v>26</v>
      </c>
      <c r="B23" s="4" t="s">
        <v>87</v>
      </c>
      <c r="C23" s="4" t="s">
        <v>28</v>
      </c>
      <c r="D23" s="5" t="s">
        <v>29</v>
      </c>
      <c r="E23" s="6" t="s">
        <v>88</v>
      </c>
      <c r="F23" s="7" t="s">
        <v>89</v>
      </c>
      <c r="G23" s="9">
        <v>5</v>
      </c>
      <c r="H23" s="9">
        <v>3</v>
      </c>
      <c r="I23" s="10">
        <v>43525</v>
      </c>
      <c r="J23" s="10">
        <v>43525</v>
      </c>
      <c r="K23" s="10">
        <v>43819</v>
      </c>
      <c r="L23" s="11">
        <v>10</v>
      </c>
      <c r="M23" s="11">
        <f t="shared" si="0"/>
        <v>50</v>
      </c>
      <c r="N23" s="12">
        <f t="shared" si="1"/>
        <v>20000</v>
      </c>
      <c r="O23" s="13">
        <f t="shared" si="2"/>
        <v>30</v>
      </c>
      <c r="P23" s="12">
        <f t="shared" si="3"/>
        <v>12000</v>
      </c>
      <c r="Q23" s="12">
        <f t="shared" si="5"/>
        <v>128800</v>
      </c>
      <c r="R23" s="12">
        <v>5.7</v>
      </c>
      <c r="S23" s="12">
        <v>0</v>
      </c>
      <c r="T23" s="14">
        <v>4814</v>
      </c>
      <c r="U23" s="14">
        <v>0</v>
      </c>
      <c r="V23" s="14">
        <v>1171.43</v>
      </c>
      <c r="W23" s="14">
        <v>0</v>
      </c>
      <c r="X23" s="14">
        <v>3000</v>
      </c>
      <c r="Y23" s="14">
        <v>0</v>
      </c>
      <c r="Z23" s="14">
        <v>0</v>
      </c>
      <c r="AA23" s="14">
        <v>0</v>
      </c>
      <c r="AB23" s="14">
        <v>0</v>
      </c>
      <c r="AC23" s="14">
        <v>8991.1299999999992</v>
      </c>
      <c r="AD23" s="15">
        <f t="shared" si="4"/>
        <v>0</v>
      </c>
      <c r="AE23" s="4" t="s">
        <v>33</v>
      </c>
      <c r="AF23" s="8" t="s">
        <v>90</v>
      </c>
      <c r="AG23" s="47" t="s">
        <v>240</v>
      </c>
    </row>
    <row r="24" spans="1:33" ht="15" customHeight="1" x14ac:dyDescent="0.25">
      <c r="A24" s="4" t="s">
        <v>26</v>
      </c>
      <c r="B24" s="4" t="s">
        <v>91</v>
      </c>
      <c r="C24" s="4" t="s">
        <v>28</v>
      </c>
      <c r="D24" s="5" t="s">
        <v>29</v>
      </c>
      <c r="E24" s="6" t="s">
        <v>92</v>
      </c>
      <c r="F24" s="7" t="s">
        <v>93</v>
      </c>
      <c r="G24" s="9">
        <v>4</v>
      </c>
      <c r="H24" s="9">
        <v>2</v>
      </c>
      <c r="I24" s="10">
        <v>43525</v>
      </c>
      <c r="J24" s="10">
        <v>43525</v>
      </c>
      <c r="K24" s="10">
        <v>43819</v>
      </c>
      <c r="L24" s="11">
        <v>10</v>
      </c>
      <c r="M24" s="11">
        <f t="shared" si="0"/>
        <v>40</v>
      </c>
      <c r="N24" s="12">
        <f t="shared" si="1"/>
        <v>16000</v>
      </c>
      <c r="O24" s="13">
        <f t="shared" si="2"/>
        <v>20</v>
      </c>
      <c r="P24" s="12">
        <f t="shared" si="3"/>
        <v>8000</v>
      </c>
      <c r="Q24" s="12">
        <f t="shared" si="5"/>
        <v>136800</v>
      </c>
      <c r="R24" s="12">
        <v>0</v>
      </c>
      <c r="S24" s="12">
        <v>0</v>
      </c>
      <c r="T24" s="14">
        <v>300</v>
      </c>
      <c r="U24" s="14">
        <v>300</v>
      </c>
      <c r="V24" s="14">
        <v>0</v>
      </c>
      <c r="W24" s="14">
        <v>0</v>
      </c>
      <c r="X24" s="14">
        <v>1000</v>
      </c>
      <c r="Y24" s="14">
        <v>1000</v>
      </c>
      <c r="Z24" s="14">
        <v>8700</v>
      </c>
      <c r="AA24" s="21">
        <v>8700</v>
      </c>
      <c r="AB24" s="14">
        <v>0</v>
      </c>
      <c r="AC24" s="14">
        <v>10000</v>
      </c>
      <c r="AD24" s="15">
        <f t="shared" si="4"/>
        <v>10000</v>
      </c>
      <c r="AE24" s="16" t="s">
        <v>33</v>
      </c>
      <c r="AF24" s="8" t="s">
        <v>90</v>
      </c>
      <c r="AG24" s="47" t="s">
        <v>240</v>
      </c>
    </row>
    <row r="25" spans="1:33" ht="15" customHeight="1" x14ac:dyDescent="0.25">
      <c r="A25" s="4" t="s">
        <v>43</v>
      </c>
      <c r="B25" s="4" t="s">
        <v>94</v>
      </c>
      <c r="C25" s="4" t="s">
        <v>35</v>
      </c>
      <c r="D25" s="5" t="s">
        <v>29</v>
      </c>
      <c r="E25" s="6" t="s">
        <v>95</v>
      </c>
      <c r="F25" s="7" t="s">
        <v>96</v>
      </c>
      <c r="G25" s="9">
        <v>5</v>
      </c>
      <c r="H25" s="9">
        <v>3</v>
      </c>
      <c r="I25" s="10">
        <v>43525</v>
      </c>
      <c r="J25" s="10">
        <v>43525</v>
      </c>
      <c r="K25" s="10">
        <v>43819</v>
      </c>
      <c r="L25" s="11">
        <v>10</v>
      </c>
      <c r="M25" s="11">
        <f t="shared" si="0"/>
        <v>50</v>
      </c>
      <c r="N25" s="12">
        <f t="shared" si="1"/>
        <v>20000</v>
      </c>
      <c r="O25" s="13">
        <f t="shared" si="2"/>
        <v>30</v>
      </c>
      <c r="P25" s="12">
        <f t="shared" si="3"/>
        <v>12000</v>
      </c>
      <c r="Q25" s="12">
        <f t="shared" si="5"/>
        <v>148800</v>
      </c>
      <c r="R25" s="12">
        <v>0</v>
      </c>
      <c r="S25" s="12">
        <v>0</v>
      </c>
      <c r="T25" s="14">
        <v>480</v>
      </c>
      <c r="U25" s="14">
        <v>480</v>
      </c>
      <c r="V25" s="14">
        <v>1062</v>
      </c>
      <c r="W25" s="14">
        <v>1062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1542</v>
      </c>
      <c r="AD25" s="15">
        <f t="shared" si="4"/>
        <v>1542</v>
      </c>
      <c r="AE25" s="4" t="s">
        <v>33</v>
      </c>
      <c r="AF25" s="8" t="s">
        <v>90</v>
      </c>
      <c r="AG25" s="47" t="s">
        <v>240</v>
      </c>
    </row>
    <row r="26" spans="1:33" ht="15" customHeight="1" x14ac:dyDescent="0.25">
      <c r="A26" s="4" t="s">
        <v>26</v>
      </c>
      <c r="B26" s="4" t="s">
        <v>97</v>
      </c>
      <c r="C26" s="4" t="s">
        <v>28</v>
      </c>
      <c r="D26" s="5" t="s">
        <v>29</v>
      </c>
      <c r="E26" s="6" t="s">
        <v>98</v>
      </c>
      <c r="F26" s="7" t="s">
        <v>99</v>
      </c>
      <c r="G26" s="9">
        <v>5</v>
      </c>
      <c r="H26" s="9">
        <v>3</v>
      </c>
      <c r="I26" s="10">
        <v>43525</v>
      </c>
      <c r="J26" s="10">
        <v>43525</v>
      </c>
      <c r="K26" s="10">
        <v>43819</v>
      </c>
      <c r="L26" s="11">
        <v>10</v>
      </c>
      <c r="M26" s="11">
        <f t="shared" si="0"/>
        <v>50</v>
      </c>
      <c r="N26" s="12">
        <f t="shared" si="1"/>
        <v>20000</v>
      </c>
      <c r="O26" s="13">
        <f t="shared" si="2"/>
        <v>30</v>
      </c>
      <c r="P26" s="12">
        <f t="shared" si="3"/>
        <v>12000</v>
      </c>
      <c r="Q26" s="12">
        <f t="shared" si="5"/>
        <v>160800</v>
      </c>
      <c r="R26" s="12">
        <v>0</v>
      </c>
      <c r="S26" s="12">
        <v>2887.55</v>
      </c>
      <c r="T26" s="14">
        <v>0</v>
      </c>
      <c r="U26" s="14">
        <v>0</v>
      </c>
      <c r="V26" s="14">
        <v>0</v>
      </c>
      <c r="W26" s="14">
        <v>0</v>
      </c>
      <c r="X26" s="14">
        <v>5000</v>
      </c>
      <c r="Y26" s="21">
        <f>125*20</f>
        <v>2500</v>
      </c>
      <c r="Z26" s="14">
        <v>0</v>
      </c>
      <c r="AA26" s="14">
        <v>0</v>
      </c>
      <c r="AB26" s="14">
        <v>0</v>
      </c>
      <c r="AC26" s="14">
        <v>5000</v>
      </c>
      <c r="AD26" s="15">
        <f t="shared" si="4"/>
        <v>5387.55</v>
      </c>
      <c r="AE26" s="4" t="s">
        <v>33</v>
      </c>
      <c r="AF26" s="8" t="s">
        <v>90</v>
      </c>
      <c r="AG26" s="47" t="s">
        <v>240</v>
      </c>
    </row>
    <row r="27" spans="1:33" s="31" customFormat="1" ht="15" customHeight="1" x14ac:dyDescent="0.25">
      <c r="A27" s="16" t="s">
        <v>26</v>
      </c>
      <c r="B27" s="16" t="s">
        <v>100</v>
      </c>
      <c r="C27" s="16" t="s">
        <v>28</v>
      </c>
      <c r="D27" s="26" t="s">
        <v>59</v>
      </c>
      <c r="E27" s="6" t="s">
        <v>101</v>
      </c>
      <c r="F27" s="7" t="s">
        <v>102</v>
      </c>
      <c r="G27" s="17">
        <v>2</v>
      </c>
      <c r="H27" s="17">
        <v>2</v>
      </c>
      <c r="I27" s="19">
        <v>43525</v>
      </c>
      <c r="J27" s="27">
        <v>43525</v>
      </c>
      <c r="K27" s="19">
        <v>43799</v>
      </c>
      <c r="L27" s="28">
        <v>9</v>
      </c>
      <c r="M27" s="28">
        <f t="shared" si="0"/>
        <v>18</v>
      </c>
      <c r="N27" s="20">
        <f t="shared" si="1"/>
        <v>7200</v>
      </c>
      <c r="O27" s="29">
        <f t="shared" si="2"/>
        <v>18</v>
      </c>
      <c r="P27" s="20">
        <f t="shared" si="3"/>
        <v>7200</v>
      </c>
      <c r="Q27" s="20">
        <f t="shared" si="5"/>
        <v>168000</v>
      </c>
      <c r="R27" s="20">
        <v>157.69999999999999</v>
      </c>
      <c r="S27" s="20">
        <v>157.69999999999999</v>
      </c>
      <c r="T27" s="21">
        <v>0</v>
      </c>
      <c r="U27" s="21">
        <v>0</v>
      </c>
      <c r="V27" s="21">
        <v>265.5</v>
      </c>
      <c r="W27" s="21">
        <v>265.5</v>
      </c>
      <c r="X27" s="21">
        <v>0</v>
      </c>
      <c r="Y27" s="21">
        <v>0</v>
      </c>
      <c r="Z27" s="21">
        <v>2750.02</v>
      </c>
      <c r="AA27" s="21">
        <v>2750.02</v>
      </c>
      <c r="AB27" s="21">
        <v>0</v>
      </c>
      <c r="AC27" s="21">
        <v>3173.22</v>
      </c>
      <c r="AD27" s="30">
        <f t="shared" si="4"/>
        <v>3173.22</v>
      </c>
      <c r="AE27" s="16" t="s">
        <v>33</v>
      </c>
      <c r="AF27" s="8" t="s">
        <v>90</v>
      </c>
      <c r="AG27" s="47" t="s">
        <v>240</v>
      </c>
    </row>
    <row r="28" spans="1:33" ht="15" customHeight="1" x14ac:dyDescent="0.25">
      <c r="A28" s="4" t="s">
        <v>57</v>
      </c>
      <c r="B28" s="4" t="s">
        <v>103</v>
      </c>
      <c r="C28" s="4" t="s">
        <v>28</v>
      </c>
      <c r="D28" s="5" t="s">
        <v>29</v>
      </c>
      <c r="E28" s="6" t="s">
        <v>104</v>
      </c>
      <c r="F28" s="7" t="s">
        <v>105</v>
      </c>
      <c r="G28" s="9">
        <v>5</v>
      </c>
      <c r="H28" s="9">
        <v>3</v>
      </c>
      <c r="I28" s="10">
        <v>43556</v>
      </c>
      <c r="J28" s="10">
        <v>43556</v>
      </c>
      <c r="K28" s="10">
        <v>43709</v>
      </c>
      <c r="L28" s="11">
        <v>5</v>
      </c>
      <c r="M28" s="11">
        <f t="shared" si="0"/>
        <v>25</v>
      </c>
      <c r="N28" s="12">
        <f t="shared" si="1"/>
        <v>10000</v>
      </c>
      <c r="O28" s="13">
        <f t="shared" si="2"/>
        <v>15</v>
      </c>
      <c r="P28" s="12">
        <f t="shared" si="3"/>
        <v>6000</v>
      </c>
      <c r="Q28" s="12">
        <f t="shared" si="5"/>
        <v>174000</v>
      </c>
      <c r="R28" s="12">
        <v>0</v>
      </c>
      <c r="S28" s="12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5">
        <f t="shared" si="4"/>
        <v>0</v>
      </c>
      <c r="AE28" s="4" t="s">
        <v>33</v>
      </c>
      <c r="AF28" s="8" t="s">
        <v>90</v>
      </c>
      <c r="AG28" s="47" t="s">
        <v>240</v>
      </c>
    </row>
    <row r="29" spans="1:33" ht="15" customHeight="1" x14ac:dyDescent="0.25">
      <c r="A29" s="4" t="s">
        <v>57</v>
      </c>
      <c r="B29" s="4" t="s">
        <v>106</v>
      </c>
      <c r="C29" s="4" t="s">
        <v>28</v>
      </c>
      <c r="D29" s="5" t="s">
        <v>29</v>
      </c>
      <c r="E29" s="6" t="s">
        <v>107</v>
      </c>
      <c r="F29" s="7" t="s">
        <v>108</v>
      </c>
      <c r="G29" s="9">
        <v>2</v>
      </c>
      <c r="H29" s="9">
        <v>1</v>
      </c>
      <c r="I29" s="23">
        <v>43500</v>
      </c>
      <c r="J29" s="10">
        <v>43525</v>
      </c>
      <c r="K29" s="10">
        <v>43819</v>
      </c>
      <c r="L29" s="11">
        <v>10</v>
      </c>
      <c r="M29" s="11">
        <f t="shared" si="0"/>
        <v>20</v>
      </c>
      <c r="N29" s="12">
        <f t="shared" si="1"/>
        <v>8000</v>
      </c>
      <c r="O29" s="13">
        <f t="shared" si="2"/>
        <v>10</v>
      </c>
      <c r="P29" s="12">
        <f t="shared" si="3"/>
        <v>4000</v>
      </c>
      <c r="Q29" s="12">
        <f t="shared" si="5"/>
        <v>178000</v>
      </c>
      <c r="R29" s="12">
        <v>6468.5</v>
      </c>
      <c r="S29" s="12">
        <v>0</v>
      </c>
      <c r="T29" s="14">
        <v>2000</v>
      </c>
      <c r="U29" s="14">
        <v>0</v>
      </c>
      <c r="V29" s="14">
        <v>1062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9530.5</v>
      </c>
      <c r="AD29" s="15">
        <f t="shared" si="4"/>
        <v>0</v>
      </c>
      <c r="AE29" s="4" t="s">
        <v>33</v>
      </c>
      <c r="AF29" s="8" t="s">
        <v>90</v>
      </c>
      <c r="AG29" s="47" t="s">
        <v>240</v>
      </c>
    </row>
    <row r="30" spans="1:33" ht="15" customHeight="1" x14ac:dyDescent="0.25">
      <c r="A30" s="4" t="s">
        <v>43</v>
      </c>
      <c r="B30" s="4" t="s">
        <v>109</v>
      </c>
      <c r="C30" s="4" t="s">
        <v>28</v>
      </c>
      <c r="D30" s="5" t="s">
        <v>59</v>
      </c>
      <c r="E30" s="6" t="s">
        <v>110</v>
      </c>
      <c r="F30" s="7" t="s">
        <v>111</v>
      </c>
      <c r="G30" s="9">
        <v>3</v>
      </c>
      <c r="H30" s="9">
        <v>2</v>
      </c>
      <c r="I30" s="10">
        <v>43529</v>
      </c>
      <c r="J30" s="10">
        <v>43529</v>
      </c>
      <c r="K30" s="10">
        <v>43819</v>
      </c>
      <c r="L30" s="11">
        <v>10</v>
      </c>
      <c r="M30" s="11">
        <f t="shared" si="0"/>
        <v>30</v>
      </c>
      <c r="N30" s="12">
        <f t="shared" si="1"/>
        <v>12000</v>
      </c>
      <c r="O30" s="13">
        <f t="shared" si="2"/>
        <v>20</v>
      </c>
      <c r="P30" s="12">
        <f t="shared" si="3"/>
        <v>8000</v>
      </c>
      <c r="Q30" s="12">
        <f t="shared" si="5"/>
        <v>186000</v>
      </c>
      <c r="R30" s="12">
        <v>268.72000000000003</v>
      </c>
      <c r="S30" s="12">
        <v>268.72000000000003</v>
      </c>
      <c r="T30" s="14">
        <v>1300</v>
      </c>
      <c r="U30" s="14">
        <v>650</v>
      </c>
      <c r="V30" s="14">
        <v>1604.8</v>
      </c>
      <c r="W30" s="14">
        <v>802.4</v>
      </c>
      <c r="X30" s="14">
        <v>1000</v>
      </c>
      <c r="Y30" s="14">
        <v>1000</v>
      </c>
      <c r="Z30" s="14">
        <v>0</v>
      </c>
      <c r="AA30" s="14">
        <v>0</v>
      </c>
      <c r="AB30" s="14">
        <v>0</v>
      </c>
      <c r="AC30" s="14">
        <v>4173.5200000000004</v>
      </c>
      <c r="AD30" s="15">
        <f t="shared" si="4"/>
        <v>2721.12</v>
      </c>
      <c r="AE30" s="4" t="s">
        <v>33</v>
      </c>
      <c r="AF30" s="8" t="s">
        <v>90</v>
      </c>
      <c r="AG30" s="47" t="s">
        <v>240</v>
      </c>
    </row>
    <row r="31" spans="1:33" ht="15" customHeight="1" x14ac:dyDescent="0.25">
      <c r="A31" s="4" t="s">
        <v>43</v>
      </c>
      <c r="B31" s="4" t="s">
        <v>112</v>
      </c>
      <c r="C31" s="4" t="s">
        <v>28</v>
      </c>
      <c r="D31" s="5" t="s">
        <v>29</v>
      </c>
      <c r="E31" s="6" t="s">
        <v>113</v>
      </c>
      <c r="F31" s="7" t="s">
        <v>114</v>
      </c>
      <c r="G31" s="9">
        <v>2</v>
      </c>
      <c r="H31" s="9">
        <v>1</v>
      </c>
      <c r="I31" s="23">
        <v>43500</v>
      </c>
      <c r="J31" s="10">
        <v>43525</v>
      </c>
      <c r="K31" s="10">
        <v>43819</v>
      </c>
      <c r="L31" s="11">
        <v>10</v>
      </c>
      <c r="M31" s="11">
        <f t="shared" si="0"/>
        <v>20</v>
      </c>
      <c r="N31" s="12">
        <f t="shared" si="1"/>
        <v>8000</v>
      </c>
      <c r="O31" s="13">
        <f t="shared" si="2"/>
        <v>10</v>
      </c>
      <c r="P31" s="12">
        <f t="shared" si="3"/>
        <v>4000</v>
      </c>
      <c r="Q31" s="12">
        <f t="shared" si="5"/>
        <v>190000</v>
      </c>
      <c r="R31" s="12">
        <v>0.8</v>
      </c>
      <c r="S31" s="12">
        <v>0.8</v>
      </c>
      <c r="T31" s="14">
        <v>6100</v>
      </c>
      <c r="U31" s="14">
        <v>1000</v>
      </c>
      <c r="V31" s="14">
        <v>0</v>
      </c>
      <c r="W31" s="14">
        <v>0</v>
      </c>
      <c r="X31" s="14">
        <v>0</v>
      </c>
      <c r="Y31" s="14">
        <v>0</v>
      </c>
      <c r="Z31" s="14">
        <v>7.0000000000000007E-2</v>
      </c>
      <c r="AA31" s="14">
        <v>7.0000000000000007E-2</v>
      </c>
      <c r="AB31" s="14">
        <v>0</v>
      </c>
      <c r="AC31" s="14">
        <v>6100.87</v>
      </c>
      <c r="AD31" s="15">
        <f t="shared" si="4"/>
        <v>1000.87</v>
      </c>
      <c r="AE31" s="4" t="s">
        <v>33</v>
      </c>
      <c r="AF31" s="8" t="s">
        <v>90</v>
      </c>
      <c r="AG31" s="47" t="s">
        <v>240</v>
      </c>
    </row>
    <row r="32" spans="1:33" ht="15" customHeight="1" x14ac:dyDescent="0.25">
      <c r="A32" s="4" t="s">
        <v>26</v>
      </c>
      <c r="B32" s="4" t="s">
        <v>115</v>
      </c>
      <c r="C32" s="4" t="s">
        <v>28</v>
      </c>
      <c r="D32" s="5" t="s">
        <v>29</v>
      </c>
      <c r="E32" s="6" t="s">
        <v>116</v>
      </c>
      <c r="F32" s="7" t="s">
        <v>117</v>
      </c>
      <c r="G32" s="9">
        <v>5</v>
      </c>
      <c r="H32" s="9">
        <v>2</v>
      </c>
      <c r="I32" s="10">
        <v>43525</v>
      </c>
      <c r="J32" s="10">
        <v>43525</v>
      </c>
      <c r="K32" s="10">
        <v>43819</v>
      </c>
      <c r="L32" s="11">
        <v>10</v>
      </c>
      <c r="M32" s="11">
        <f t="shared" si="0"/>
        <v>50</v>
      </c>
      <c r="N32" s="12">
        <f t="shared" si="1"/>
        <v>20000</v>
      </c>
      <c r="O32" s="13">
        <f t="shared" si="2"/>
        <v>20</v>
      </c>
      <c r="P32" s="12">
        <f t="shared" si="3"/>
        <v>8000</v>
      </c>
      <c r="Q32" s="12">
        <f t="shared" si="5"/>
        <v>198000</v>
      </c>
      <c r="R32" s="12">
        <v>757.31</v>
      </c>
      <c r="S32" s="12">
        <f>R32+150</f>
        <v>907.31</v>
      </c>
      <c r="T32" s="14">
        <v>6450</v>
      </c>
      <c r="U32" s="14">
        <v>0</v>
      </c>
      <c r="V32" s="14">
        <v>1000</v>
      </c>
      <c r="W32" s="14">
        <v>0</v>
      </c>
      <c r="X32" s="21">
        <v>500</v>
      </c>
      <c r="Y32" s="21">
        <v>500</v>
      </c>
      <c r="Z32" s="14">
        <v>0</v>
      </c>
      <c r="AA32" s="14">
        <v>0</v>
      </c>
      <c r="AB32" s="14">
        <v>0.02</v>
      </c>
      <c r="AC32" s="14">
        <v>7207.33</v>
      </c>
      <c r="AD32" s="15">
        <f t="shared" si="4"/>
        <v>1407.31</v>
      </c>
      <c r="AE32" s="4" t="s">
        <v>33</v>
      </c>
      <c r="AF32" s="8" t="s">
        <v>90</v>
      </c>
      <c r="AG32" s="47" t="s">
        <v>240</v>
      </c>
    </row>
    <row r="33" spans="1:33" ht="15" customHeight="1" x14ac:dyDescent="0.25">
      <c r="A33" s="4" t="s">
        <v>57</v>
      </c>
      <c r="B33" s="4" t="s">
        <v>118</v>
      </c>
      <c r="C33" s="4" t="s">
        <v>28</v>
      </c>
      <c r="D33" s="5" t="s">
        <v>59</v>
      </c>
      <c r="E33" s="6" t="s">
        <v>119</v>
      </c>
      <c r="F33" s="7" t="s">
        <v>120</v>
      </c>
      <c r="G33" s="9">
        <v>4</v>
      </c>
      <c r="H33" s="9">
        <v>2</v>
      </c>
      <c r="I33" s="10">
        <v>43525</v>
      </c>
      <c r="J33" s="10">
        <v>43525</v>
      </c>
      <c r="K33" s="10">
        <v>43819</v>
      </c>
      <c r="L33" s="11">
        <v>10</v>
      </c>
      <c r="M33" s="11">
        <f t="shared" si="0"/>
        <v>40</v>
      </c>
      <c r="N33" s="12">
        <f t="shared" si="1"/>
        <v>16000</v>
      </c>
      <c r="O33" s="13">
        <f t="shared" si="2"/>
        <v>20</v>
      </c>
      <c r="P33" s="12">
        <f t="shared" si="3"/>
        <v>8000</v>
      </c>
      <c r="Q33" s="12">
        <f t="shared" si="5"/>
        <v>206000</v>
      </c>
      <c r="R33" s="12">
        <v>828.05</v>
      </c>
      <c r="S33" s="12">
        <v>828.05</v>
      </c>
      <c r="T33" s="14">
        <v>0</v>
      </c>
      <c r="U33" s="14">
        <v>0</v>
      </c>
      <c r="V33" s="14">
        <v>0</v>
      </c>
      <c r="W33" s="14">
        <v>0</v>
      </c>
      <c r="X33" s="14">
        <v>4000</v>
      </c>
      <c r="Y33" s="14">
        <v>0</v>
      </c>
      <c r="Z33" s="14">
        <v>0</v>
      </c>
      <c r="AA33" s="14">
        <v>0</v>
      </c>
      <c r="AB33" s="14">
        <v>0.03</v>
      </c>
      <c r="AC33" s="14">
        <v>4828.08</v>
      </c>
      <c r="AD33" s="15">
        <f t="shared" si="4"/>
        <v>828.05</v>
      </c>
      <c r="AE33" s="32" t="s">
        <v>33</v>
      </c>
      <c r="AF33" s="8" t="s">
        <v>90</v>
      </c>
      <c r="AG33" s="47" t="s">
        <v>240</v>
      </c>
    </row>
    <row r="34" spans="1:33" s="31" customFormat="1" ht="15" customHeight="1" x14ac:dyDescent="0.25">
      <c r="A34" s="4" t="s">
        <v>26</v>
      </c>
      <c r="B34" s="4" t="s">
        <v>121</v>
      </c>
      <c r="C34" s="4" t="s">
        <v>28</v>
      </c>
      <c r="D34" s="5" t="s">
        <v>59</v>
      </c>
      <c r="E34" s="6" t="s">
        <v>122</v>
      </c>
      <c r="F34" s="7" t="s">
        <v>123</v>
      </c>
      <c r="G34" s="9">
        <v>1</v>
      </c>
      <c r="H34" s="9">
        <v>1</v>
      </c>
      <c r="I34" s="10">
        <v>43525</v>
      </c>
      <c r="J34" s="10">
        <v>43525</v>
      </c>
      <c r="K34" s="10">
        <v>43819</v>
      </c>
      <c r="L34" s="11">
        <v>10</v>
      </c>
      <c r="M34" s="11">
        <f t="shared" si="0"/>
        <v>10</v>
      </c>
      <c r="N34" s="12">
        <f t="shared" si="1"/>
        <v>4000</v>
      </c>
      <c r="O34" s="13">
        <f t="shared" si="2"/>
        <v>10</v>
      </c>
      <c r="P34" s="12">
        <f t="shared" si="3"/>
        <v>4000</v>
      </c>
      <c r="Q34" s="12">
        <f t="shared" si="5"/>
        <v>210000</v>
      </c>
      <c r="R34" s="12">
        <v>0</v>
      </c>
      <c r="S34" s="12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5">
        <f t="shared" si="4"/>
        <v>0</v>
      </c>
      <c r="AE34" s="4" t="s">
        <v>33</v>
      </c>
      <c r="AF34" s="8" t="s">
        <v>90</v>
      </c>
      <c r="AG34" s="47" t="s">
        <v>240</v>
      </c>
    </row>
    <row r="35" spans="1:33" ht="15" customHeight="1" x14ac:dyDescent="0.25">
      <c r="A35" s="4" t="s">
        <v>43</v>
      </c>
      <c r="B35" s="4" t="s">
        <v>124</v>
      </c>
      <c r="C35" s="4" t="s">
        <v>28</v>
      </c>
      <c r="D35" s="5" t="s">
        <v>29</v>
      </c>
      <c r="E35" s="6" t="s">
        <v>125</v>
      </c>
      <c r="F35" s="7" t="s">
        <v>126</v>
      </c>
      <c r="G35" s="9">
        <v>5</v>
      </c>
      <c r="H35" s="9">
        <v>2</v>
      </c>
      <c r="I35" s="23">
        <v>43514</v>
      </c>
      <c r="J35" s="10">
        <v>43525</v>
      </c>
      <c r="K35" s="10">
        <v>43819</v>
      </c>
      <c r="L35" s="11">
        <v>10</v>
      </c>
      <c r="M35" s="11">
        <f t="shared" si="0"/>
        <v>50</v>
      </c>
      <c r="N35" s="12">
        <f t="shared" si="1"/>
        <v>20000</v>
      </c>
      <c r="O35" s="13">
        <f t="shared" si="2"/>
        <v>20</v>
      </c>
      <c r="P35" s="12">
        <f t="shared" si="3"/>
        <v>8000</v>
      </c>
      <c r="Q35" s="12">
        <f t="shared" si="5"/>
        <v>218000</v>
      </c>
      <c r="R35" s="12">
        <v>0</v>
      </c>
      <c r="S35" s="12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5">
        <f t="shared" si="4"/>
        <v>0</v>
      </c>
      <c r="AE35" s="4" t="s">
        <v>33</v>
      </c>
      <c r="AF35" s="8" t="s">
        <v>90</v>
      </c>
      <c r="AG35" s="47" t="s">
        <v>240</v>
      </c>
    </row>
    <row r="36" spans="1:33" ht="15" customHeight="1" x14ac:dyDescent="0.25">
      <c r="A36" s="4" t="s">
        <v>57</v>
      </c>
      <c r="B36" s="4" t="s">
        <v>127</v>
      </c>
      <c r="C36" s="4" t="s">
        <v>28</v>
      </c>
      <c r="D36" s="5" t="s">
        <v>29</v>
      </c>
      <c r="E36" s="6" t="s">
        <v>128</v>
      </c>
      <c r="F36" s="7" t="s">
        <v>129</v>
      </c>
      <c r="G36" s="9">
        <v>5</v>
      </c>
      <c r="H36" s="9">
        <v>2</v>
      </c>
      <c r="I36" s="23">
        <v>43500</v>
      </c>
      <c r="J36" s="10">
        <v>43525</v>
      </c>
      <c r="K36" s="10">
        <v>43819</v>
      </c>
      <c r="L36" s="11">
        <v>10</v>
      </c>
      <c r="M36" s="11">
        <f t="shared" si="0"/>
        <v>50</v>
      </c>
      <c r="N36" s="12">
        <f t="shared" si="1"/>
        <v>20000</v>
      </c>
      <c r="O36" s="13">
        <f t="shared" si="2"/>
        <v>20</v>
      </c>
      <c r="P36" s="12">
        <f t="shared" si="3"/>
        <v>8000</v>
      </c>
      <c r="Q36" s="12">
        <f t="shared" si="5"/>
        <v>226000</v>
      </c>
      <c r="R36" s="12">
        <v>214</v>
      </c>
      <c r="S36" s="12">
        <v>214</v>
      </c>
      <c r="T36" s="14">
        <v>1600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1814</v>
      </c>
      <c r="AD36" s="15">
        <f t="shared" si="4"/>
        <v>214</v>
      </c>
      <c r="AE36" s="4" t="s">
        <v>33</v>
      </c>
      <c r="AF36" s="8" t="s">
        <v>90</v>
      </c>
      <c r="AG36" s="47" t="s">
        <v>240</v>
      </c>
    </row>
    <row r="37" spans="1:33" ht="15" customHeight="1" x14ac:dyDescent="0.25">
      <c r="A37" s="4" t="s">
        <v>26</v>
      </c>
      <c r="B37" s="4" t="s">
        <v>130</v>
      </c>
      <c r="C37" s="4" t="s">
        <v>28</v>
      </c>
      <c r="D37" s="5" t="s">
        <v>29</v>
      </c>
      <c r="E37" s="6" t="s">
        <v>131</v>
      </c>
      <c r="F37" s="7" t="s">
        <v>132</v>
      </c>
      <c r="G37" s="9">
        <v>4</v>
      </c>
      <c r="H37" s="9">
        <v>2</v>
      </c>
      <c r="I37" s="23">
        <v>43500</v>
      </c>
      <c r="J37" s="10">
        <v>43525</v>
      </c>
      <c r="K37" s="10">
        <v>43803</v>
      </c>
      <c r="L37" s="11">
        <v>10</v>
      </c>
      <c r="M37" s="11">
        <f t="shared" si="0"/>
        <v>40</v>
      </c>
      <c r="N37" s="12">
        <f t="shared" si="1"/>
        <v>16000</v>
      </c>
      <c r="O37" s="13">
        <f t="shared" si="2"/>
        <v>20</v>
      </c>
      <c r="P37" s="12">
        <f t="shared" si="3"/>
        <v>8000</v>
      </c>
      <c r="Q37" s="12">
        <f t="shared" si="5"/>
        <v>234000</v>
      </c>
      <c r="R37" s="12">
        <v>5530.5</v>
      </c>
      <c r="S37" s="12">
        <v>5530.5</v>
      </c>
      <c r="T37" s="14">
        <v>0</v>
      </c>
      <c r="U37" s="14">
        <v>0</v>
      </c>
      <c r="V37" s="14">
        <v>1062</v>
      </c>
      <c r="W37" s="14">
        <v>0</v>
      </c>
      <c r="X37" s="14">
        <v>0</v>
      </c>
      <c r="Y37" s="14">
        <v>0</v>
      </c>
      <c r="Z37" s="14">
        <v>1090.06</v>
      </c>
      <c r="AA37" s="14">
        <v>1090.06</v>
      </c>
      <c r="AB37" s="14">
        <v>0</v>
      </c>
      <c r="AC37" s="14">
        <v>7682.56</v>
      </c>
      <c r="AD37" s="15">
        <f t="shared" si="4"/>
        <v>6620.5599999999995</v>
      </c>
      <c r="AE37" s="4" t="s">
        <v>133</v>
      </c>
      <c r="AF37" s="8" t="s">
        <v>90</v>
      </c>
      <c r="AG37" s="47" t="s">
        <v>240</v>
      </c>
    </row>
    <row r="38" spans="1:33" ht="15" customHeight="1" x14ac:dyDescent="0.25">
      <c r="A38" s="4" t="s">
        <v>26</v>
      </c>
      <c r="B38" s="4" t="s">
        <v>134</v>
      </c>
      <c r="C38" s="4" t="s">
        <v>28</v>
      </c>
      <c r="D38" s="5" t="s">
        <v>59</v>
      </c>
      <c r="E38" s="6" t="s">
        <v>135</v>
      </c>
      <c r="F38" s="7" t="s">
        <v>136</v>
      </c>
      <c r="G38" s="9">
        <v>5</v>
      </c>
      <c r="H38" s="9">
        <v>1</v>
      </c>
      <c r="I38" s="23">
        <v>43500</v>
      </c>
      <c r="J38" s="10">
        <v>43525</v>
      </c>
      <c r="K38" s="10">
        <v>43630</v>
      </c>
      <c r="L38" s="11">
        <v>4</v>
      </c>
      <c r="M38" s="11">
        <f t="shared" si="0"/>
        <v>20</v>
      </c>
      <c r="N38" s="12">
        <f t="shared" si="1"/>
        <v>8000</v>
      </c>
      <c r="O38" s="13">
        <f t="shared" si="2"/>
        <v>4</v>
      </c>
      <c r="P38" s="12">
        <f t="shared" si="3"/>
        <v>1600</v>
      </c>
      <c r="Q38" s="12">
        <f t="shared" si="5"/>
        <v>235600</v>
      </c>
      <c r="R38" s="12">
        <v>0</v>
      </c>
      <c r="S38" s="12">
        <v>0</v>
      </c>
      <c r="T38" s="14">
        <v>6800</v>
      </c>
      <c r="U38" s="14">
        <v>0</v>
      </c>
      <c r="V38" s="14">
        <v>1416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8216</v>
      </c>
      <c r="AD38" s="15">
        <f t="shared" si="4"/>
        <v>0</v>
      </c>
      <c r="AE38" s="4" t="s">
        <v>33</v>
      </c>
      <c r="AF38" s="8" t="s">
        <v>90</v>
      </c>
      <c r="AG38" s="47" t="s">
        <v>240</v>
      </c>
    </row>
    <row r="39" spans="1:33" ht="15" customHeight="1" x14ac:dyDescent="0.25">
      <c r="A39" s="4" t="s">
        <v>57</v>
      </c>
      <c r="B39" s="4" t="s">
        <v>137</v>
      </c>
      <c r="C39" s="4" t="s">
        <v>28</v>
      </c>
      <c r="D39" s="5" t="s">
        <v>29</v>
      </c>
      <c r="E39" s="6" t="s">
        <v>138</v>
      </c>
      <c r="F39" s="7" t="s">
        <v>139</v>
      </c>
      <c r="G39" s="9">
        <v>1</v>
      </c>
      <c r="H39" s="9">
        <v>1</v>
      </c>
      <c r="I39" s="23">
        <v>43501</v>
      </c>
      <c r="J39" s="10">
        <v>43525</v>
      </c>
      <c r="K39" s="10">
        <v>43804</v>
      </c>
      <c r="L39" s="11">
        <v>9</v>
      </c>
      <c r="M39" s="11">
        <f t="shared" si="0"/>
        <v>9</v>
      </c>
      <c r="N39" s="12">
        <f t="shared" si="1"/>
        <v>3600</v>
      </c>
      <c r="O39" s="13">
        <f t="shared" si="2"/>
        <v>9</v>
      </c>
      <c r="P39" s="12">
        <f t="shared" si="3"/>
        <v>3600</v>
      </c>
      <c r="Q39" s="12">
        <f t="shared" si="5"/>
        <v>239200</v>
      </c>
      <c r="R39" s="12">
        <v>0</v>
      </c>
      <c r="S39" s="12">
        <v>0</v>
      </c>
      <c r="T39" s="14">
        <v>1000</v>
      </c>
      <c r="U39" s="14">
        <v>1000</v>
      </c>
      <c r="V39" s="14">
        <v>177</v>
      </c>
      <c r="W39" s="14">
        <v>177</v>
      </c>
      <c r="X39" s="14">
        <v>0</v>
      </c>
      <c r="Y39" s="14">
        <v>0</v>
      </c>
      <c r="Z39" s="14">
        <v>2100</v>
      </c>
      <c r="AA39" s="14">
        <v>2100</v>
      </c>
      <c r="AB39" s="14">
        <v>0</v>
      </c>
      <c r="AC39" s="14">
        <v>3277</v>
      </c>
      <c r="AD39" s="15">
        <f t="shared" si="4"/>
        <v>3277</v>
      </c>
      <c r="AE39" s="4" t="s">
        <v>33</v>
      </c>
      <c r="AF39" s="8" t="s">
        <v>90</v>
      </c>
      <c r="AG39" s="47" t="s">
        <v>240</v>
      </c>
    </row>
    <row r="40" spans="1:33" ht="15" customHeight="1" x14ac:dyDescent="0.25">
      <c r="A40" s="4" t="s">
        <v>57</v>
      </c>
      <c r="B40" s="4" t="s">
        <v>140</v>
      </c>
      <c r="C40" s="4" t="s">
        <v>28</v>
      </c>
      <c r="D40" s="5" t="s">
        <v>29</v>
      </c>
      <c r="E40" s="6" t="s">
        <v>141</v>
      </c>
      <c r="F40" s="7" t="s">
        <v>142</v>
      </c>
      <c r="G40" s="9">
        <v>3</v>
      </c>
      <c r="H40" s="9">
        <v>2</v>
      </c>
      <c r="I40" s="18">
        <v>43500</v>
      </c>
      <c r="J40" s="10">
        <v>43525</v>
      </c>
      <c r="K40" s="19">
        <v>43770</v>
      </c>
      <c r="L40" s="11">
        <v>10</v>
      </c>
      <c r="M40" s="11">
        <f t="shared" si="0"/>
        <v>30</v>
      </c>
      <c r="N40" s="12">
        <f t="shared" si="1"/>
        <v>12000</v>
      </c>
      <c r="O40" s="13">
        <f t="shared" si="2"/>
        <v>20</v>
      </c>
      <c r="P40" s="12">
        <f t="shared" si="3"/>
        <v>8000</v>
      </c>
      <c r="Q40" s="12">
        <f t="shared" si="5"/>
        <v>247200</v>
      </c>
      <c r="R40" s="12">
        <v>6.3</v>
      </c>
      <c r="S40" s="12">
        <v>6.3</v>
      </c>
      <c r="T40" s="14">
        <v>0</v>
      </c>
      <c r="U40" s="14">
        <v>0</v>
      </c>
      <c r="V40" s="14">
        <v>0</v>
      </c>
      <c r="W40" s="14">
        <v>0</v>
      </c>
      <c r="X40" s="14">
        <v>1800</v>
      </c>
      <c r="Y40" s="14">
        <v>1800</v>
      </c>
      <c r="Z40" s="14">
        <v>0.03</v>
      </c>
      <c r="AA40" s="14">
        <v>0.03</v>
      </c>
      <c r="AB40" s="14">
        <v>0</v>
      </c>
      <c r="AC40" s="14">
        <v>1806.33</v>
      </c>
      <c r="AD40" s="15">
        <f t="shared" si="4"/>
        <v>1806.33</v>
      </c>
      <c r="AE40" s="4" t="s">
        <v>33</v>
      </c>
      <c r="AF40" s="8" t="s">
        <v>90</v>
      </c>
      <c r="AG40" s="47" t="s">
        <v>240</v>
      </c>
    </row>
    <row r="41" spans="1:33" ht="15" customHeight="1" x14ac:dyDescent="0.25">
      <c r="A41" s="4" t="s">
        <v>57</v>
      </c>
      <c r="B41" s="4" t="s">
        <v>143</v>
      </c>
      <c r="C41" s="4" t="s">
        <v>28</v>
      </c>
      <c r="D41" s="5" t="s">
        <v>59</v>
      </c>
      <c r="E41" s="6" t="s">
        <v>144</v>
      </c>
      <c r="F41" s="7" t="s">
        <v>145</v>
      </c>
      <c r="G41" s="9">
        <v>5</v>
      </c>
      <c r="H41" s="9">
        <v>2</v>
      </c>
      <c r="I41" s="10">
        <v>43525</v>
      </c>
      <c r="J41" s="10">
        <v>43525</v>
      </c>
      <c r="K41" s="10">
        <v>43813</v>
      </c>
      <c r="L41" s="11">
        <v>10</v>
      </c>
      <c r="M41" s="11">
        <f t="shared" si="0"/>
        <v>50</v>
      </c>
      <c r="N41" s="12">
        <f t="shared" si="1"/>
        <v>20000</v>
      </c>
      <c r="O41" s="13">
        <f t="shared" si="2"/>
        <v>20</v>
      </c>
      <c r="P41" s="12">
        <f t="shared" si="3"/>
        <v>8000</v>
      </c>
      <c r="Q41" s="12">
        <f t="shared" si="5"/>
        <v>255200</v>
      </c>
      <c r="R41" s="20">
        <v>5280</v>
      </c>
      <c r="S41" s="12">
        <v>100</v>
      </c>
      <c r="T41" s="14">
        <v>0</v>
      </c>
      <c r="U41" s="14">
        <v>0</v>
      </c>
      <c r="V41" s="14">
        <v>0</v>
      </c>
      <c r="W41" s="14">
        <v>0</v>
      </c>
      <c r="X41" s="14">
        <v>2000</v>
      </c>
      <c r="Y41" s="14">
        <v>1000</v>
      </c>
      <c r="Z41" s="14">
        <v>2610</v>
      </c>
      <c r="AA41" s="14">
        <v>2610</v>
      </c>
      <c r="AB41" s="14">
        <v>0</v>
      </c>
      <c r="AC41" s="14">
        <v>9890</v>
      </c>
      <c r="AD41" s="15">
        <f t="shared" si="4"/>
        <v>3710</v>
      </c>
      <c r="AE41" s="4" t="s">
        <v>33</v>
      </c>
      <c r="AF41" s="8" t="s">
        <v>90</v>
      </c>
      <c r="AG41" s="47" t="s">
        <v>240</v>
      </c>
    </row>
    <row r="42" spans="1:33" ht="15" customHeight="1" x14ac:dyDescent="0.25">
      <c r="A42" s="4" t="s">
        <v>26</v>
      </c>
      <c r="B42" s="4" t="s">
        <v>146</v>
      </c>
      <c r="C42" s="4" t="s">
        <v>28</v>
      </c>
      <c r="D42" s="5" t="s">
        <v>59</v>
      </c>
      <c r="E42" s="6" t="s">
        <v>147</v>
      </c>
      <c r="F42" s="7" t="s">
        <v>148</v>
      </c>
      <c r="G42" s="9">
        <v>5</v>
      </c>
      <c r="H42" s="17">
        <v>2</v>
      </c>
      <c r="I42" s="23">
        <v>43518</v>
      </c>
      <c r="J42" s="10">
        <v>43525</v>
      </c>
      <c r="K42" s="10">
        <v>43554</v>
      </c>
      <c r="L42" s="11">
        <v>1</v>
      </c>
      <c r="M42" s="11">
        <f t="shared" si="0"/>
        <v>5</v>
      </c>
      <c r="N42" s="12">
        <f t="shared" si="1"/>
        <v>2000</v>
      </c>
      <c r="O42" s="13">
        <f t="shared" si="2"/>
        <v>2</v>
      </c>
      <c r="P42" s="12">
        <f t="shared" si="3"/>
        <v>800</v>
      </c>
      <c r="Q42" s="12">
        <f t="shared" si="5"/>
        <v>256000</v>
      </c>
      <c r="R42" s="12">
        <v>0</v>
      </c>
      <c r="S42" s="12">
        <v>0</v>
      </c>
      <c r="T42" s="14">
        <v>1800</v>
      </c>
      <c r="U42" s="14">
        <v>1300</v>
      </c>
      <c r="V42" s="14">
        <v>0</v>
      </c>
      <c r="W42" s="14">
        <v>0</v>
      </c>
      <c r="X42" s="14">
        <v>2000</v>
      </c>
      <c r="Y42" s="14">
        <v>1200</v>
      </c>
      <c r="Z42" s="14">
        <v>0.14000000000000001</v>
      </c>
      <c r="AA42" s="14">
        <v>0.14000000000000001</v>
      </c>
      <c r="AB42" s="14">
        <v>0</v>
      </c>
      <c r="AC42" s="14">
        <v>3800.14</v>
      </c>
      <c r="AD42" s="15">
        <f t="shared" si="4"/>
        <v>2500.14</v>
      </c>
      <c r="AE42" s="4" t="s">
        <v>33</v>
      </c>
      <c r="AF42" s="8" t="s">
        <v>90</v>
      </c>
      <c r="AG42" s="47" t="s">
        <v>240</v>
      </c>
    </row>
    <row r="43" spans="1:33" ht="15" customHeight="1" x14ac:dyDescent="0.25">
      <c r="A43" s="16" t="s">
        <v>57</v>
      </c>
      <c r="B43" s="16" t="s">
        <v>149</v>
      </c>
      <c r="C43" s="16" t="s">
        <v>28</v>
      </c>
      <c r="D43" s="5" t="s">
        <v>29</v>
      </c>
      <c r="E43" s="6" t="s">
        <v>150</v>
      </c>
      <c r="F43" s="7" t="s">
        <v>151</v>
      </c>
      <c r="G43" s="17">
        <v>2</v>
      </c>
      <c r="H43" s="17">
        <v>2</v>
      </c>
      <c r="I43" s="19">
        <v>43525</v>
      </c>
      <c r="J43" s="19">
        <v>43525</v>
      </c>
      <c r="K43" s="19">
        <v>43819</v>
      </c>
      <c r="L43" s="28">
        <v>10</v>
      </c>
      <c r="M43" s="28">
        <f t="shared" si="0"/>
        <v>20</v>
      </c>
      <c r="N43" s="20">
        <f t="shared" si="1"/>
        <v>8000</v>
      </c>
      <c r="O43" s="13">
        <f t="shared" si="2"/>
        <v>20</v>
      </c>
      <c r="P43" s="12">
        <f t="shared" si="3"/>
        <v>8000</v>
      </c>
      <c r="Q43" s="12">
        <f t="shared" si="5"/>
        <v>264000</v>
      </c>
      <c r="R43" s="20">
        <v>0</v>
      </c>
      <c r="S43" s="20">
        <v>0</v>
      </c>
      <c r="T43" s="21">
        <v>0</v>
      </c>
      <c r="U43" s="21">
        <v>0</v>
      </c>
      <c r="V43" s="21">
        <v>0</v>
      </c>
      <c r="W43" s="21">
        <v>0</v>
      </c>
      <c r="X43" s="21">
        <v>8000</v>
      </c>
      <c r="Y43" s="21">
        <v>0</v>
      </c>
      <c r="Z43" s="21">
        <v>0</v>
      </c>
      <c r="AA43" s="21">
        <v>0</v>
      </c>
      <c r="AB43" s="21">
        <v>0</v>
      </c>
      <c r="AC43" s="21">
        <v>8000</v>
      </c>
      <c r="AD43" s="15">
        <f t="shared" si="4"/>
        <v>0</v>
      </c>
      <c r="AE43" s="16" t="s">
        <v>33</v>
      </c>
      <c r="AF43" s="8" t="s">
        <v>90</v>
      </c>
      <c r="AG43" s="47" t="s">
        <v>240</v>
      </c>
    </row>
    <row r="44" spans="1:33" ht="15" customHeight="1" x14ac:dyDescent="0.25">
      <c r="A44" s="4" t="s">
        <v>57</v>
      </c>
      <c r="B44" s="4" t="s">
        <v>152</v>
      </c>
      <c r="C44" s="4" t="s">
        <v>28</v>
      </c>
      <c r="D44" s="5" t="s">
        <v>59</v>
      </c>
      <c r="E44" s="6" t="s">
        <v>153</v>
      </c>
      <c r="F44" s="7" t="s">
        <v>154</v>
      </c>
      <c r="G44" s="9">
        <v>1</v>
      </c>
      <c r="H44" s="17">
        <v>1</v>
      </c>
      <c r="I44" s="10">
        <v>43528</v>
      </c>
      <c r="J44" s="10">
        <v>43528</v>
      </c>
      <c r="K44" s="10">
        <v>43600</v>
      </c>
      <c r="L44" s="11">
        <v>2</v>
      </c>
      <c r="M44" s="11">
        <f t="shared" si="0"/>
        <v>2</v>
      </c>
      <c r="N44" s="12">
        <f t="shared" si="1"/>
        <v>800</v>
      </c>
      <c r="O44" s="13">
        <f t="shared" si="2"/>
        <v>2</v>
      </c>
      <c r="P44" s="12">
        <f t="shared" si="3"/>
        <v>800</v>
      </c>
      <c r="Q44" s="12">
        <f t="shared" si="5"/>
        <v>264800</v>
      </c>
      <c r="R44" s="12">
        <v>1170.75</v>
      </c>
      <c r="S44" s="12">
        <v>1170.75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0.15</v>
      </c>
      <c r="AC44" s="14">
        <v>1170.9000000000001</v>
      </c>
      <c r="AD44" s="15">
        <f t="shared" si="4"/>
        <v>1170.75</v>
      </c>
      <c r="AE44" s="4" t="s">
        <v>33</v>
      </c>
      <c r="AF44" s="8" t="s">
        <v>90</v>
      </c>
      <c r="AG44" s="47" t="s">
        <v>240</v>
      </c>
    </row>
    <row r="45" spans="1:33" ht="15" customHeight="1" x14ac:dyDescent="0.25">
      <c r="A45" s="16" t="s">
        <v>57</v>
      </c>
      <c r="B45" s="16" t="s">
        <v>155</v>
      </c>
      <c r="C45" s="16" t="s">
        <v>28</v>
      </c>
      <c r="D45" s="5" t="s">
        <v>29</v>
      </c>
      <c r="E45" s="6" t="s">
        <v>156</v>
      </c>
      <c r="F45" s="7" t="s">
        <v>157</v>
      </c>
      <c r="G45" s="17">
        <v>2</v>
      </c>
      <c r="H45" s="17">
        <v>1</v>
      </c>
      <c r="I45" s="19">
        <v>43534</v>
      </c>
      <c r="J45" s="19">
        <v>43534</v>
      </c>
      <c r="K45" s="19">
        <v>43819</v>
      </c>
      <c r="L45" s="28">
        <v>10</v>
      </c>
      <c r="M45" s="28">
        <f t="shared" si="0"/>
        <v>20</v>
      </c>
      <c r="N45" s="20">
        <f t="shared" si="1"/>
        <v>8000</v>
      </c>
      <c r="O45" s="13">
        <f t="shared" si="2"/>
        <v>10</v>
      </c>
      <c r="P45" s="12">
        <f t="shared" si="3"/>
        <v>4000</v>
      </c>
      <c r="Q45" s="12">
        <f t="shared" si="5"/>
        <v>268800</v>
      </c>
      <c r="R45" s="20">
        <v>0</v>
      </c>
      <c r="S45" s="20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15">
        <f t="shared" si="4"/>
        <v>0</v>
      </c>
      <c r="AE45" s="16" t="s">
        <v>33</v>
      </c>
      <c r="AF45" s="8" t="s">
        <v>90</v>
      </c>
      <c r="AG45" s="47" t="s">
        <v>240</v>
      </c>
    </row>
    <row r="46" spans="1:33" ht="15" customHeight="1" x14ac:dyDescent="0.25">
      <c r="A46" s="4" t="s">
        <v>158</v>
      </c>
      <c r="B46" s="4" t="s">
        <v>159</v>
      </c>
      <c r="C46" s="4" t="s">
        <v>28</v>
      </c>
      <c r="D46" s="5" t="s">
        <v>59</v>
      </c>
      <c r="E46" s="6" t="s">
        <v>160</v>
      </c>
      <c r="F46" s="7" t="s">
        <v>161</v>
      </c>
      <c r="G46" s="9">
        <v>2</v>
      </c>
      <c r="H46" s="17">
        <v>2</v>
      </c>
      <c r="I46" s="10">
        <v>43587</v>
      </c>
      <c r="J46" s="10">
        <v>43587</v>
      </c>
      <c r="K46" s="10">
        <v>43708</v>
      </c>
      <c r="L46" s="11">
        <v>4</v>
      </c>
      <c r="M46" s="11">
        <f t="shared" si="0"/>
        <v>8</v>
      </c>
      <c r="N46" s="12">
        <f t="shared" si="1"/>
        <v>3200</v>
      </c>
      <c r="O46" s="13">
        <f t="shared" si="2"/>
        <v>8</v>
      </c>
      <c r="P46" s="12">
        <f t="shared" si="3"/>
        <v>3200</v>
      </c>
      <c r="Q46" s="12">
        <f t="shared" si="5"/>
        <v>272000</v>
      </c>
      <c r="R46" s="12">
        <v>0</v>
      </c>
      <c r="S46" s="12">
        <f>136.66-(5.2+20.68)</f>
        <v>110.78</v>
      </c>
      <c r="T46" s="14">
        <v>0</v>
      </c>
      <c r="U46" s="14">
        <v>0</v>
      </c>
      <c r="V46" s="14">
        <v>136.66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136.66</v>
      </c>
      <c r="AD46" s="15">
        <f t="shared" si="4"/>
        <v>110.78</v>
      </c>
      <c r="AE46" s="4" t="s">
        <v>33</v>
      </c>
      <c r="AF46" s="8" t="s">
        <v>90</v>
      </c>
      <c r="AG46" s="47" t="s">
        <v>240</v>
      </c>
    </row>
    <row r="47" spans="1:33" ht="15" customHeight="1" x14ac:dyDescent="0.25">
      <c r="A47" s="16" t="s">
        <v>26</v>
      </c>
      <c r="B47" s="16" t="s">
        <v>162</v>
      </c>
      <c r="C47" s="16" t="s">
        <v>28</v>
      </c>
      <c r="D47" s="5" t="s">
        <v>29</v>
      </c>
      <c r="E47" s="6" t="s">
        <v>163</v>
      </c>
      <c r="F47" s="7" t="s">
        <v>117</v>
      </c>
      <c r="G47" s="17">
        <v>5</v>
      </c>
      <c r="H47" s="17">
        <v>2</v>
      </c>
      <c r="I47" s="18">
        <v>43516</v>
      </c>
      <c r="J47" s="19">
        <v>43525</v>
      </c>
      <c r="K47" s="19">
        <v>43819</v>
      </c>
      <c r="L47" s="28">
        <v>10</v>
      </c>
      <c r="M47" s="28">
        <f t="shared" si="0"/>
        <v>50</v>
      </c>
      <c r="N47" s="20">
        <f t="shared" si="1"/>
        <v>20000</v>
      </c>
      <c r="O47" s="13">
        <f t="shared" si="2"/>
        <v>20</v>
      </c>
      <c r="P47" s="12">
        <f t="shared" si="3"/>
        <v>8000</v>
      </c>
      <c r="Q47" s="12">
        <f t="shared" si="5"/>
        <v>280000</v>
      </c>
      <c r="R47" s="20">
        <v>90.49</v>
      </c>
      <c r="S47" s="20">
        <v>90.49</v>
      </c>
      <c r="T47" s="21">
        <v>3000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1200</v>
      </c>
      <c r="AA47" s="21">
        <v>0</v>
      </c>
      <c r="AB47" s="21">
        <v>0</v>
      </c>
      <c r="AC47" s="21">
        <v>4290.49</v>
      </c>
      <c r="AD47" s="15">
        <f t="shared" si="4"/>
        <v>90.49</v>
      </c>
      <c r="AE47" s="16" t="s">
        <v>33</v>
      </c>
      <c r="AF47" s="8" t="s">
        <v>90</v>
      </c>
      <c r="AG47" s="47" t="s">
        <v>240</v>
      </c>
    </row>
    <row r="48" spans="1:33" ht="15" customHeight="1" x14ac:dyDescent="0.25">
      <c r="A48" s="4" t="s">
        <v>57</v>
      </c>
      <c r="B48" s="4" t="s">
        <v>164</v>
      </c>
      <c r="C48" s="4" t="s">
        <v>28</v>
      </c>
      <c r="D48" s="5" t="s">
        <v>59</v>
      </c>
      <c r="E48" s="6" t="s">
        <v>165</v>
      </c>
      <c r="F48" s="7" t="s">
        <v>166</v>
      </c>
      <c r="G48" s="9">
        <v>1</v>
      </c>
      <c r="H48" s="9">
        <v>1</v>
      </c>
      <c r="I48" s="23">
        <v>43501</v>
      </c>
      <c r="J48" s="10">
        <v>43525</v>
      </c>
      <c r="K48" s="10">
        <v>43819</v>
      </c>
      <c r="L48" s="11">
        <v>10</v>
      </c>
      <c r="M48" s="11">
        <f t="shared" si="0"/>
        <v>10</v>
      </c>
      <c r="N48" s="12">
        <f t="shared" si="1"/>
        <v>4000</v>
      </c>
      <c r="O48" s="13">
        <f t="shared" si="2"/>
        <v>10</v>
      </c>
      <c r="P48" s="12">
        <f t="shared" si="3"/>
        <v>4000</v>
      </c>
      <c r="Q48" s="12">
        <f t="shared" si="5"/>
        <v>284000</v>
      </c>
      <c r="R48" s="12">
        <v>0</v>
      </c>
      <c r="S48" s="12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5">
        <f t="shared" si="4"/>
        <v>0</v>
      </c>
      <c r="AE48" s="4" t="s">
        <v>33</v>
      </c>
      <c r="AF48" s="8" t="s">
        <v>90</v>
      </c>
      <c r="AG48" s="47" t="s">
        <v>240</v>
      </c>
    </row>
    <row r="49" spans="1:33" ht="15" customHeight="1" x14ac:dyDescent="0.25">
      <c r="A49" s="16" t="s">
        <v>43</v>
      </c>
      <c r="B49" s="16" t="s">
        <v>167</v>
      </c>
      <c r="C49" s="16" t="s">
        <v>28</v>
      </c>
      <c r="D49" s="5" t="s">
        <v>29</v>
      </c>
      <c r="E49" s="6" t="s">
        <v>168</v>
      </c>
      <c r="F49" s="7" t="s">
        <v>169</v>
      </c>
      <c r="G49" s="17">
        <v>5</v>
      </c>
      <c r="H49" s="17">
        <v>2</v>
      </c>
      <c r="I49" s="18">
        <v>43514</v>
      </c>
      <c r="J49" s="19">
        <v>43525</v>
      </c>
      <c r="K49" s="19">
        <v>43819</v>
      </c>
      <c r="L49" s="28">
        <v>10</v>
      </c>
      <c r="M49" s="28">
        <f t="shared" si="0"/>
        <v>50</v>
      </c>
      <c r="N49" s="20">
        <f t="shared" si="1"/>
        <v>20000</v>
      </c>
      <c r="O49" s="13">
        <f t="shared" si="2"/>
        <v>20</v>
      </c>
      <c r="P49" s="12">
        <f t="shared" si="3"/>
        <v>8000</v>
      </c>
      <c r="Q49" s="12">
        <f t="shared" si="5"/>
        <v>292000</v>
      </c>
      <c r="R49" s="20">
        <v>390.09</v>
      </c>
      <c r="S49" s="20">
        <v>390.09</v>
      </c>
      <c r="T49" s="21">
        <v>0</v>
      </c>
      <c r="U49" s="21">
        <v>0</v>
      </c>
      <c r="V49" s="21">
        <v>177</v>
      </c>
      <c r="W49" s="21">
        <v>177</v>
      </c>
      <c r="X49" s="21">
        <v>2000</v>
      </c>
      <c r="Y49" s="21">
        <v>2000</v>
      </c>
      <c r="Z49" s="21">
        <v>0</v>
      </c>
      <c r="AA49" s="21">
        <v>0</v>
      </c>
      <c r="AB49" s="21">
        <v>0</v>
      </c>
      <c r="AC49" s="21">
        <v>2567.09</v>
      </c>
      <c r="AD49" s="15">
        <f t="shared" si="4"/>
        <v>2567.09</v>
      </c>
      <c r="AE49" s="16" t="s">
        <v>33</v>
      </c>
      <c r="AF49" s="8" t="s">
        <v>90</v>
      </c>
      <c r="AG49" s="47" t="s">
        <v>240</v>
      </c>
    </row>
    <row r="50" spans="1:33" ht="15" customHeight="1" x14ac:dyDescent="0.25">
      <c r="A50" s="4" t="s">
        <v>57</v>
      </c>
      <c r="B50" s="4" t="s">
        <v>170</v>
      </c>
      <c r="C50" s="4" t="s">
        <v>28</v>
      </c>
      <c r="D50" s="5" t="s">
        <v>59</v>
      </c>
      <c r="E50" s="6" t="s">
        <v>171</v>
      </c>
      <c r="F50" s="7" t="s">
        <v>172</v>
      </c>
      <c r="G50" s="9">
        <v>5</v>
      </c>
      <c r="H50" s="17">
        <v>2</v>
      </c>
      <c r="I50" s="10">
        <v>43709</v>
      </c>
      <c r="J50" s="10">
        <v>43709</v>
      </c>
      <c r="K50" s="10">
        <v>43799</v>
      </c>
      <c r="L50" s="11">
        <v>3</v>
      </c>
      <c r="M50" s="11">
        <f t="shared" si="0"/>
        <v>15</v>
      </c>
      <c r="N50" s="12">
        <f t="shared" si="1"/>
        <v>6000</v>
      </c>
      <c r="O50" s="13">
        <f t="shared" si="2"/>
        <v>6</v>
      </c>
      <c r="P50" s="12">
        <f t="shared" si="3"/>
        <v>2400</v>
      </c>
      <c r="Q50" s="12">
        <f t="shared" si="5"/>
        <v>294400</v>
      </c>
      <c r="R50" s="12">
        <v>833.02</v>
      </c>
      <c r="S50" s="12">
        <f>R50-234.82</f>
        <v>598.20000000000005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2400</v>
      </c>
      <c r="AA50" s="14">
        <v>1200</v>
      </c>
      <c r="AB50" s="14">
        <v>0</v>
      </c>
      <c r="AC50" s="14">
        <v>3233.02</v>
      </c>
      <c r="AD50" s="15">
        <f t="shared" si="4"/>
        <v>1798.2</v>
      </c>
      <c r="AE50" s="4" t="s">
        <v>33</v>
      </c>
      <c r="AF50" s="8" t="s">
        <v>90</v>
      </c>
      <c r="AG50" s="47" t="s">
        <v>240</v>
      </c>
    </row>
    <row r="51" spans="1:33" ht="15" customHeight="1" x14ac:dyDescent="0.25">
      <c r="A51" s="4" t="s">
        <v>57</v>
      </c>
      <c r="B51" s="4" t="s">
        <v>173</v>
      </c>
      <c r="C51" s="4" t="s">
        <v>28</v>
      </c>
      <c r="D51" s="5" t="s">
        <v>59</v>
      </c>
      <c r="E51" s="6" t="s">
        <v>174</v>
      </c>
      <c r="F51" s="7" t="s">
        <v>175</v>
      </c>
      <c r="G51" s="9">
        <v>1</v>
      </c>
      <c r="H51" s="9">
        <v>1</v>
      </c>
      <c r="I51" s="10">
        <v>43647</v>
      </c>
      <c r="J51" s="10">
        <v>43647</v>
      </c>
      <c r="K51" s="10">
        <v>43819</v>
      </c>
      <c r="L51" s="11">
        <v>6</v>
      </c>
      <c r="M51" s="11">
        <f t="shared" si="0"/>
        <v>6</v>
      </c>
      <c r="N51" s="12">
        <f t="shared" si="1"/>
        <v>2400</v>
      </c>
      <c r="O51" s="13">
        <f t="shared" si="2"/>
        <v>6</v>
      </c>
      <c r="P51" s="12">
        <f t="shared" si="3"/>
        <v>2400</v>
      </c>
      <c r="Q51" s="12">
        <f t="shared" si="5"/>
        <v>296800</v>
      </c>
      <c r="R51" s="12">
        <v>232.77</v>
      </c>
      <c r="S51" s="12">
        <v>232.77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232.77</v>
      </c>
      <c r="AD51" s="15">
        <f t="shared" si="4"/>
        <v>232.77</v>
      </c>
      <c r="AE51" s="4" t="s">
        <v>33</v>
      </c>
      <c r="AF51" s="8" t="s">
        <v>90</v>
      </c>
      <c r="AG51" s="47" t="s">
        <v>240</v>
      </c>
    </row>
    <row r="52" spans="1:33" ht="15" customHeight="1" x14ac:dyDescent="0.25">
      <c r="A52" s="16" t="s">
        <v>26</v>
      </c>
      <c r="B52" s="16" t="s">
        <v>176</v>
      </c>
      <c r="C52" s="16" t="s">
        <v>28</v>
      </c>
      <c r="D52" s="5" t="s">
        <v>29</v>
      </c>
      <c r="E52" s="6" t="s">
        <v>177</v>
      </c>
      <c r="F52" s="7" t="s">
        <v>102</v>
      </c>
      <c r="G52" s="17">
        <v>1</v>
      </c>
      <c r="H52" s="17">
        <v>1</v>
      </c>
      <c r="I52" s="19">
        <v>43525</v>
      </c>
      <c r="J52" s="19">
        <v>43525</v>
      </c>
      <c r="K52" s="19">
        <v>43799</v>
      </c>
      <c r="L52" s="28">
        <v>10</v>
      </c>
      <c r="M52" s="28">
        <f t="shared" si="0"/>
        <v>10</v>
      </c>
      <c r="N52" s="20">
        <f t="shared" si="1"/>
        <v>4000</v>
      </c>
      <c r="O52" s="13">
        <f t="shared" si="2"/>
        <v>10</v>
      </c>
      <c r="P52" s="12">
        <f t="shared" si="3"/>
        <v>4000</v>
      </c>
      <c r="Q52" s="12">
        <f t="shared" si="5"/>
        <v>300800</v>
      </c>
      <c r="R52" s="20">
        <v>67.319999999999993</v>
      </c>
      <c r="S52" s="20">
        <v>67.319999999999993</v>
      </c>
      <c r="T52" s="21">
        <v>0</v>
      </c>
      <c r="U52" s="21">
        <v>0</v>
      </c>
      <c r="V52" s="21">
        <v>354</v>
      </c>
      <c r="W52" s="21">
        <v>354</v>
      </c>
      <c r="X52" s="21">
        <v>0</v>
      </c>
      <c r="Y52" s="21">
        <v>0</v>
      </c>
      <c r="Z52" s="21">
        <v>4255.55</v>
      </c>
      <c r="AA52" s="21">
        <v>0</v>
      </c>
      <c r="AB52" s="21">
        <v>0</v>
      </c>
      <c r="AC52" s="21">
        <v>4676.87</v>
      </c>
      <c r="AD52" s="15">
        <f t="shared" si="4"/>
        <v>421.32</v>
      </c>
      <c r="AE52" s="16" t="s">
        <v>33</v>
      </c>
      <c r="AF52" s="8" t="s">
        <v>90</v>
      </c>
      <c r="AG52" s="47" t="s">
        <v>240</v>
      </c>
    </row>
    <row r="53" spans="1:33" ht="15" customHeight="1" x14ac:dyDescent="0.25">
      <c r="A53" s="16" t="s">
        <v>57</v>
      </c>
      <c r="B53" s="16" t="s">
        <v>178</v>
      </c>
      <c r="C53" s="16" t="s">
        <v>28</v>
      </c>
      <c r="D53" s="5" t="s">
        <v>29</v>
      </c>
      <c r="E53" s="6" t="s">
        <v>179</v>
      </c>
      <c r="F53" s="7" t="s">
        <v>180</v>
      </c>
      <c r="G53" s="17">
        <v>4</v>
      </c>
      <c r="H53" s="17">
        <v>1</v>
      </c>
      <c r="I53" s="18">
        <v>43508</v>
      </c>
      <c r="J53" s="19">
        <v>43525</v>
      </c>
      <c r="K53" s="19">
        <v>43819</v>
      </c>
      <c r="L53" s="28">
        <v>9</v>
      </c>
      <c r="M53" s="28">
        <f t="shared" si="0"/>
        <v>36</v>
      </c>
      <c r="N53" s="20">
        <f t="shared" si="1"/>
        <v>14400</v>
      </c>
      <c r="O53" s="13">
        <f t="shared" si="2"/>
        <v>9</v>
      </c>
      <c r="P53" s="12">
        <f t="shared" si="3"/>
        <v>3600</v>
      </c>
      <c r="Q53" s="12">
        <f t="shared" si="5"/>
        <v>304400</v>
      </c>
      <c r="R53" s="20">
        <v>0</v>
      </c>
      <c r="S53" s="20">
        <v>0</v>
      </c>
      <c r="T53" s="21">
        <v>0</v>
      </c>
      <c r="U53" s="21">
        <v>0</v>
      </c>
      <c r="V53" s="21">
        <v>40.32</v>
      </c>
      <c r="W53" s="21">
        <v>40.32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40.32</v>
      </c>
      <c r="AD53" s="15">
        <f t="shared" si="4"/>
        <v>40.32</v>
      </c>
      <c r="AE53" s="16" t="s">
        <v>33</v>
      </c>
      <c r="AF53" s="8" t="s">
        <v>90</v>
      </c>
      <c r="AG53" s="47" t="s">
        <v>240</v>
      </c>
    </row>
    <row r="54" spans="1:33" s="31" customFormat="1" ht="15" customHeight="1" x14ac:dyDescent="0.25">
      <c r="A54" s="16" t="s">
        <v>43</v>
      </c>
      <c r="B54" s="16" t="s">
        <v>181</v>
      </c>
      <c r="C54" s="16" t="s">
        <v>28</v>
      </c>
      <c r="D54" s="5" t="s">
        <v>29</v>
      </c>
      <c r="E54" s="6" t="s">
        <v>182</v>
      </c>
      <c r="F54" s="7" t="s">
        <v>183</v>
      </c>
      <c r="G54" s="17">
        <v>2</v>
      </c>
      <c r="H54" s="17">
        <v>1</v>
      </c>
      <c r="I54" s="19">
        <v>43586</v>
      </c>
      <c r="J54" s="19">
        <v>43586</v>
      </c>
      <c r="K54" s="19">
        <v>43708</v>
      </c>
      <c r="L54" s="28">
        <v>10</v>
      </c>
      <c r="M54" s="28">
        <f t="shared" si="0"/>
        <v>20</v>
      </c>
      <c r="N54" s="20">
        <f t="shared" si="1"/>
        <v>8000</v>
      </c>
      <c r="O54" s="13">
        <f t="shared" si="2"/>
        <v>10</v>
      </c>
      <c r="P54" s="12">
        <f t="shared" si="3"/>
        <v>4000</v>
      </c>
      <c r="Q54" s="12">
        <f t="shared" si="5"/>
        <v>308400</v>
      </c>
      <c r="R54" s="20">
        <v>93.47</v>
      </c>
      <c r="S54" s="20">
        <v>93.47</v>
      </c>
      <c r="T54" s="21">
        <v>400</v>
      </c>
      <c r="U54" s="21">
        <v>400</v>
      </c>
      <c r="V54" s="21">
        <v>354</v>
      </c>
      <c r="W54" s="21">
        <v>354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847.47</v>
      </c>
      <c r="AD54" s="15">
        <f t="shared" si="4"/>
        <v>847.47</v>
      </c>
      <c r="AE54" s="16" t="s">
        <v>33</v>
      </c>
      <c r="AF54" s="8" t="s">
        <v>90</v>
      </c>
      <c r="AG54" s="47" t="s">
        <v>240</v>
      </c>
    </row>
    <row r="55" spans="1:33" s="31" customFormat="1" ht="15" customHeight="1" x14ac:dyDescent="0.25">
      <c r="A55" s="4" t="s">
        <v>184</v>
      </c>
      <c r="B55" s="4" t="s">
        <v>185</v>
      </c>
      <c r="C55" s="4" t="s">
        <v>28</v>
      </c>
      <c r="D55" s="5" t="s">
        <v>59</v>
      </c>
      <c r="E55" s="6" t="s">
        <v>186</v>
      </c>
      <c r="F55" s="7" t="s">
        <v>187</v>
      </c>
      <c r="G55" s="9">
        <v>0</v>
      </c>
      <c r="H55" s="9">
        <v>0</v>
      </c>
      <c r="I55" s="23">
        <v>43500</v>
      </c>
      <c r="J55" s="10">
        <v>43525</v>
      </c>
      <c r="K55" s="10">
        <v>43799</v>
      </c>
      <c r="L55" s="11">
        <v>9</v>
      </c>
      <c r="M55" s="11">
        <f t="shared" si="0"/>
        <v>0</v>
      </c>
      <c r="N55" s="12">
        <f t="shared" si="1"/>
        <v>0</v>
      </c>
      <c r="O55" s="13">
        <f t="shared" si="2"/>
        <v>0</v>
      </c>
      <c r="P55" s="12">
        <f t="shared" si="3"/>
        <v>0</v>
      </c>
      <c r="Q55" s="12">
        <f t="shared" si="5"/>
        <v>308400</v>
      </c>
      <c r="R55" s="12">
        <v>67.89</v>
      </c>
      <c r="S55" s="12">
        <v>67.89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0.06</v>
      </c>
      <c r="AA55" s="14">
        <v>0.06</v>
      </c>
      <c r="AB55" s="14">
        <v>0</v>
      </c>
      <c r="AC55" s="14">
        <v>67.95</v>
      </c>
      <c r="AD55" s="15">
        <f t="shared" si="4"/>
        <v>67.95</v>
      </c>
      <c r="AE55" s="4" t="s">
        <v>33</v>
      </c>
      <c r="AF55" s="8" t="s">
        <v>90</v>
      </c>
      <c r="AG55" s="47" t="s">
        <v>240</v>
      </c>
    </row>
    <row r="56" spans="1:33" s="31" customFormat="1" ht="15" customHeight="1" x14ac:dyDescent="0.25">
      <c r="A56" s="4" t="s">
        <v>26</v>
      </c>
      <c r="B56" s="4" t="s">
        <v>188</v>
      </c>
      <c r="C56" s="4" t="s">
        <v>28</v>
      </c>
      <c r="D56" s="5" t="s">
        <v>29</v>
      </c>
      <c r="E56" s="6" t="s">
        <v>189</v>
      </c>
      <c r="F56" s="7" t="s">
        <v>190</v>
      </c>
      <c r="G56" s="9">
        <v>5</v>
      </c>
      <c r="H56" s="9">
        <v>1</v>
      </c>
      <c r="I56" s="10">
        <v>43525</v>
      </c>
      <c r="J56" s="10">
        <v>43525</v>
      </c>
      <c r="K56" s="10">
        <v>43819</v>
      </c>
      <c r="L56" s="11">
        <v>10</v>
      </c>
      <c r="M56" s="11">
        <f t="shared" si="0"/>
        <v>50</v>
      </c>
      <c r="N56" s="12">
        <f t="shared" si="1"/>
        <v>20000</v>
      </c>
      <c r="O56" s="13">
        <f t="shared" si="2"/>
        <v>10</v>
      </c>
      <c r="P56" s="12">
        <f t="shared" si="3"/>
        <v>4000</v>
      </c>
      <c r="Q56" s="12">
        <f t="shared" si="5"/>
        <v>312400</v>
      </c>
      <c r="R56" s="12">
        <v>0</v>
      </c>
      <c r="S56" s="12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9993.15</v>
      </c>
      <c r="AA56" s="14">
        <v>9993.15</v>
      </c>
      <c r="AB56" s="14">
        <v>0</v>
      </c>
      <c r="AC56" s="14">
        <v>9993.15</v>
      </c>
      <c r="AD56" s="15">
        <f t="shared" si="4"/>
        <v>9993.15</v>
      </c>
      <c r="AE56" s="4" t="s">
        <v>33</v>
      </c>
      <c r="AF56" s="8" t="s">
        <v>90</v>
      </c>
      <c r="AG56" s="47" t="s">
        <v>240</v>
      </c>
    </row>
    <row r="57" spans="1:33" s="31" customFormat="1" ht="15" customHeight="1" x14ac:dyDescent="0.25">
      <c r="A57" s="4" t="s">
        <v>191</v>
      </c>
      <c r="B57" s="4" t="s">
        <v>192</v>
      </c>
      <c r="C57" s="4" t="s">
        <v>28</v>
      </c>
      <c r="D57" s="5" t="s">
        <v>29</v>
      </c>
      <c r="E57" s="6" t="s">
        <v>193</v>
      </c>
      <c r="F57" s="7" t="s">
        <v>194</v>
      </c>
      <c r="G57" s="9">
        <v>0</v>
      </c>
      <c r="H57" s="9">
        <v>0</v>
      </c>
      <c r="I57" s="23">
        <v>43500</v>
      </c>
      <c r="J57" s="10">
        <v>43525</v>
      </c>
      <c r="K57" s="10">
        <v>43819</v>
      </c>
      <c r="L57" s="11">
        <v>10</v>
      </c>
      <c r="M57" s="11">
        <f t="shared" si="0"/>
        <v>0</v>
      </c>
      <c r="N57" s="12">
        <f t="shared" si="1"/>
        <v>0</v>
      </c>
      <c r="O57" s="13">
        <f t="shared" si="2"/>
        <v>0</v>
      </c>
      <c r="P57" s="12">
        <f t="shared" si="3"/>
        <v>0</v>
      </c>
      <c r="Q57" s="12">
        <f t="shared" si="5"/>
        <v>312400</v>
      </c>
      <c r="R57" s="12">
        <v>2004.18</v>
      </c>
      <c r="S57" s="12">
        <v>2004.18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0.4</v>
      </c>
      <c r="AA57" s="14">
        <v>0.2</v>
      </c>
      <c r="AB57" s="14">
        <v>0.01</v>
      </c>
      <c r="AC57" s="14">
        <v>2004.59</v>
      </c>
      <c r="AD57" s="15">
        <f t="shared" si="4"/>
        <v>2004.38</v>
      </c>
      <c r="AE57" s="4" t="s">
        <v>33</v>
      </c>
      <c r="AF57" s="8" t="s">
        <v>90</v>
      </c>
      <c r="AG57" s="47" t="s">
        <v>240</v>
      </c>
    </row>
    <row r="58" spans="1:33" s="31" customFormat="1" ht="15" customHeight="1" x14ac:dyDescent="0.25">
      <c r="A58" s="4" t="s">
        <v>26</v>
      </c>
      <c r="B58" s="4" t="s">
        <v>195</v>
      </c>
      <c r="C58" s="4" t="s">
        <v>28</v>
      </c>
      <c r="D58" s="5" t="s">
        <v>59</v>
      </c>
      <c r="E58" s="6" t="s">
        <v>196</v>
      </c>
      <c r="F58" s="7" t="s">
        <v>197</v>
      </c>
      <c r="G58" s="9">
        <v>1</v>
      </c>
      <c r="H58" s="9">
        <v>1</v>
      </c>
      <c r="I58" s="23">
        <v>43500</v>
      </c>
      <c r="J58" s="10">
        <v>43525</v>
      </c>
      <c r="K58" s="10">
        <v>43799</v>
      </c>
      <c r="L58" s="11">
        <v>9</v>
      </c>
      <c r="M58" s="11">
        <f t="shared" si="0"/>
        <v>9</v>
      </c>
      <c r="N58" s="12">
        <f t="shared" si="1"/>
        <v>3600</v>
      </c>
      <c r="O58" s="13">
        <f t="shared" si="2"/>
        <v>9</v>
      </c>
      <c r="P58" s="12">
        <f t="shared" si="3"/>
        <v>3600</v>
      </c>
      <c r="Q58" s="12">
        <f t="shared" si="5"/>
        <v>316000</v>
      </c>
      <c r="R58" s="12">
        <v>372.06</v>
      </c>
      <c r="S58" s="12">
        <v>372.06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372.06</v>
      </c>
      <c r="AD58" s="15">
        <f t="shared" si="4"/>
        <v>372.06</v>
      </c>
      <c r="AE58" s="4" t="s">
        <v>33</v>
      </c>
      <c r="AF58" s="8" t="s">
        <v>90</v>
      </c>
      <c r="AG58" s="47" t="s">
        <v>240</v>
      </c>
    </row>
    <row r="59" spans="1:33" s="31" customFormat="1" ht="15" customHeight="1" x14ac:dyDescent="0.25">
      <c r="A59" s="4" t="s">
        <v>57</v>
      </c>
      <c r="B59" s="4" t="s">
        <v>198</v>
      </c>
      <c r="C59" s="4" t="s">
        <v>49</v>
      </c>
      <c r="D59" s="5" t="s">
        <v>29</v>
      </c>
      <c r="E59" s="6" t="s">
        <v>199</v>
      </c>
      <c r="F59" s="7" t="s">
        <v>200</v>
      </c>
      <c r="G59" s="9">
        <v>4</v>
      </c>
      <c r="H59" s="9">
        <v>2</v>
      </c>
      <c r="I59" s="10">
        <v>43525</v>
      </c>
      <c r="J59" s="10">
        <v>43525</v>
      </c>
      <c r="K59" s="10">
        <v>43819</v>
      </c>
      <c r="L59" s="11">
        <v>10</v>
      </c>
      <c r="M59" s="11">
        <f t="shared" si="0"/>
        <v>40</v>
      </c>
      <c r="N59" s="12">
        <f t="shared" si="1"/>
        <v>16000</v>
      </c>
      <c r="O59" s="13">
        <f t="shared" si="2"/>
        <v>20</v>
      </c>
      <c r="P59" s="12">
        <f t="shared" si="3"/>
        <v>8000</v>
      </c>
      <c r="Q59" s="12">
        <f t="shared" si="5"/>
        <v>324000</v>
      </c>
      <c r="R59" s="12">
        <v>0</v>
      </c>
      <c r="S59" s="12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5">
        <f t="shared" si="4"/>
        <v>0</v>
      </c>
      <c r="AE59" s="4" t="s">
        <v>33</v>
      </c>
      <c r="AF59" s="8" t="s">
        <v>90</v>
      </c>
      <c r="AG59" s="47" t="s">
        <v>240</v>
      </c>
    </row>
    <row r="60" spans="1:33" s="31" customFormat="1" ht="15" customHeight="1" x14ac:dyDescent="0.25">
      <c r="A60" s="4" t="s">
        <v>43</v>
      </c>
      <c r="B60" s="4" t="s">
        <v>201</v>
      </c>
      <c r="C60" s="4" t="s">
        <v>28</v>
      </c>
      <c r="D60" s="5" t="s">
        <v>59</v>
      </c>
      <c r="E60" s="6" t="s">
        <v>202</v>
      </c>
      <c r="F60" s="7" t="s">
        <v>183</v>
      </c>
      <c r="G60" s="9">
        <v>4</v>
      </c>
      <c r="H60" s="9">
        <v>2</v>
      </c>
      <c r="I60" s="10">
        <v>43525</v>
      </c>
      <c r="J60" s="10">
        <v>43525</v>
      </c>
      <c r="K60" s="10">
        <v>43819</v>
      </c>
      <c r="L60" s="11">
        <v>10</v>
      </c>
      <c r="M60" s="11">
        <f t="shared" si="0"/>
        <v>40</v>
      </c>
      <c r="N60" s="12">
        <f t="shared" si="1"/>
        <v>16000</v>
      </c>
      <c r="O60" s="13">
        <f t="shared" si="2"/>
        <v>20</v>
      </c>
      <c r="P60" s="12">
        <f t="shared" si="3"/>
        <v>8000</v>
      </c>
      <c r="Q60" s="12">
        <f t="shared" si="5"/>
        <v>332000</v>
      </c>
      <c r="R60" s="12">
        <v>133.51</v>
      </c>
      <c r="S60" s="12">
        <v>133.51</v>
      </c>
      <c r="T60" s="14">
        <v>1200</v>
      </c>
      <c r="U60" s="14">
        <v>1200</v>
      </c>
      <c r="V60" s="14">
        <v>354</v>
      </c>
      <c r="W60" s="25">
        <v>708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1687.51</v>
      </c>
      <c r="AD60" s="15">
        <f t="shared" si="4"/>
        <v>2041.51</v>
      </c>
      <c r="AE60" s="4" t="s">
        <v>33</v>
      </c>
      <c r="AF60" s="8" t="s">
        <v>90</v>
      </c>
      <c r="AG60" s="47" t="s">
        <v>240</v>
      </c>
    </row>
    <row r="61" spans="1:33" s="31" customFormat="1" ht="15" customHeight="1" x14ac:dyDescent="0.25">
      <c r="A61" s="4" t="s">
        <v>57</v>
      </c>
      <c r="B61" s="4" t="s">
        <v>203</v>
      </c>
      <c r="C61" s="4" t="s">
        <v>28</v>
      </c>
      <c r="D61" s="5" t="s">
        <v>29</v>
      </c>
      <c r="E61" s="6" t="s">
        <v>204</v>
      </c>
      <c r="F61" s="7" t="s">
        <v>205</v>
      </c>
      <c r="G61" s="9">
        <v>4</v>
      </c>
      <c r="H61" s="9">
        <v>1</v>
      </c>
      <c r="I61" s="10">
        <v>43525</v>
      </c>
      <c r="J61" s="10">
        <v>43525</v>
      </c>
      <c r="K61" s="10">
        <v>43819</v>
      </c>
      <c r="L61" s="11">
        <v>10</v>
      </c>
      <c r="M61" s="11">
        <f t="shared" si="0"/>
        <v>40</v>
      </c>
      <c r="N61" s="12">
        <f t="shared" si="1"/>
        <v>16000</v>
      </c>
      <c r="O61" s="13">
        <f t="shared" si="2"/>
        <v>10</v>
      </c>
      <c r="P61" s="12">
        <f t="shared" si="3"/>
        <v>4000</v>
      </c>
      <c r="Q61" s="12">
        <f t="shared" si="5"/>
        <v>336000</v>
      </c>
      <c r="R61" s="12">
        <v>0</v>
      </c>
      <c r="S61" s="12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4000</v>
      </c>
      <c r="AA61" s="14">
        <v>0</v>
      </c>
      <c r="AB61" s="14">
        <v>0</v>
      </c>
      <c r="AC61" s="14">
        <v>4000</v>
      </c>
      <c r="AD61" s="15">
        <f t="shared" si="4"/>
        <v>0</v>
      </c>
      <c r="AE61" s="4" t="s">
        <v>33</v>
      </c>
      <c r="AF61" s="8" t="s">
        <v>90</v>
      </c>
      <c r="AG61" s="47" t="s">
        <v>240</v>
      </c>
    </row>
    <row r="62" spans="1:33" s="31" customFormat="1" ht="15" customHeight="1" x14ac:dyDescent="0.25">
      <c r="A62" s="4" t="s">
        <v>57</v>
      </c>
      <c r="B62" s="4" t="s">
        <v>206</v>
      </c>
      <c r="C62" s="4" t="s">
        <v>28</v>
      </c>
      <c r="D62" s="5" t="s">
        <v>29</v>
      </c>
      <c r="E62" s="6" t="s">
        <v>207</v>
      </c>
      <c r="F62" s="7" t="s">
        <v>208</v>
      </c>
      <c r="G62" s="9">
        <v>5</v>
      </c>
      <c r="H62" s="9">
        <v>0</v>
      </c>
      <c r="I62" s="23">
        <v>43500</v>
      </c>
      <c r="J62" s="10">
        <v>43525</v>
      </c>
      <c r="K62" s="10">
        <v>43819</v>
      </c>
      <c r="L62" s="11">
        <v>10</v>
      </c>
      <c r="M62" s="11">
        <f t="shared" si="0"/>
        <v>50</v>
      </c>
      <c r="N62" s="12">
        <f t="shared" si="1"/>
        <v>20000</v>
      </c>
      <c r="O62" s="13">
        <f t="shared" si="2"/>
        <v>0</v>
      </c>
      <c r="P62" s="12">
        <f t="shared" si="3"/>
        <v>0</v>
      </c>
      <c r="Q62" s="12"/>
      <c r="R62" s="12">
        <v>6.2</v>
      </c>
      <c r="S62" s="12">
        <v>6.2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825</v>
      </c>
      <c r="AA62" s="14">
        <v>825</v>
      </c>
      <c r="AB62" s="14">
        <v>0.04</v>
      </c>
      <c r="AC62" s="14">
        <v>831.24</v>
      </c>
      <c r="AD62" s="15">
        <f t="shared" si="4"/>
        <v>831.2</v>
      </c>
      <c r="AE62" s="4" t="s">
        <v>33</v>
      </c>
      <c r="AF62" s="8" t="s">
        <v>209</v>
      </c>
      <c r="AG62" s="47" t="s">
        <v>240</v>
      </c>
    </row>
    <row r="63" spans="1:33" s="31" customFormat="1" ht="15" customHeight="1" x14ac:dyDescent="0.25">
      <c r="A63" s="4" t="s">
        <v>26</v>
      </c>
      <c r="B63" s="4" t="s">
        <v>210</v>
      </c>
      <c r="C63" s="4" t="s">
        <v>28</v>
      </c>
      <c r="D63" s="5" t="s">
        <v>29</v>
      </c>
      <c r="E63" s="6" t="s">
        <v>211</v>
      </c>
      <c r="F63" s="7" t="s">
        <v>212</v>
      </c>
      <c r="G63" s="9">
        <v>5</v>
      </c>
      <c r="H63" s="9">
        <v>0</v>
      </c>
      <c r="I63" s="10">
        <v>43525</v>
      </c>
      <c r="J63" s="10">
        <v>43525</v>
      </c>
      <c r="K63" s="10">
        <v>43819</v>
      </c>
      <c r="L63" s="11">
        <v>10</v>
      </c>
      <c r="M63" s="11">
        <f t="shared" si="0"/>
        <v>50</v>
      </c>
      <c r="N63" s="12">
        <f t="shared" si="1"/>
        <v>20000</v>
      </c>
      <c r="O63" s="13">
        <f t="shared" si="2"/>
        <v>0</v>
      </c>
      <c r="P63" s="12">
        <f t="shared" si="3"/>
        <v>0</v>
      </c>
      <c r="Q63" s="12"/>
      <c r="R63" s="12">
        <v>2</v>
      </c>
      <c r="S63" s="12">
        <v>2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0.1</v>
      </c>
      <c r="AA63" s="14">
        <v>0.1</v>
      </c>
      <c r="AB63" s="14">
        <v>0</v>
      </c>
      <c r="AC63" s="14">
        <v>2.1</v>
      </c>
      <c r="AD63" s="15">
        <f t="shared" si="4"/>
        <v>2.1</v>
      </c>
      <c r="AE63" s="4" t="s">
        <v>33</v>
      </c>
      <c r="AF63" s="8" t="s">
        <v>209</v>
      </c>
      <c r="AG63" s="47" t="s">
        <v>240</v>
      </c>
    </row>
    <row r="64" spans="1:33" ht="15" customHeight="1" x14ac:dyDescent="0.25">
      <c r="A64" s="4" t="s">
        <v>57</v>
      </c>
      <c r="B64" s="4" t="s">
        <v>213</v>
      </c>
      <c r="C64" s="4" t="s">
        <v>28</v>
      </c>
      <c r="D64" s="5" t="s">
        <v>59</v>
      </c>
      <c r="E64" s="6" t="s">
        <v>214</v>
      </c>
      <c r="F64" s="7" t="s">
        <v>215</v>
      </c>
      <c r="G64" s="9">
        <v>4</v>
      </c>
      <c r="H64" s="9">
        <v>0</v>
      </c>
      <c r="I64" s="10">
        <v>43525</v>
      </c>
      <c r="J64" s="10">
        <v>43525</v>
      </c>
      <c r="K64" s="10">
        <v>43710</v>
      </c>
      <c r="L64" s="11">
        <v>6</v>
      </c>
      <c r="M64" s="11">
        <f t="shared" si="0"/>
        <v>24</v>
      </c>
      <c r="N64" s="12">
        <f t="shared" si="1"/>
        <v>9600</v>
      </c>
      <c r="O64" s="13">
        <f t="shared" si="2"/>
        <v>0</v>
      </c>
      <c r="P64" s="12">
        <f t="shared" si="3"/>
        <v>0</v>
      </c>
      <c r="Q64" s="12"/>
      <c r="R64" s="12">
        <v>130.80000000000001</v>
      </c>
      <c r="S64" s="12">
        <v>130.80000000000001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130.80000000000001</v>
      </c>
      <c r="AD64" s="15">
        <f t="shared" si="4"/>
        <v>130.80000000000001</v>
      </c>
      <c r="AE64" s="4" t="s">
        <v>33</v>
      </c>
      <c r="AF64" s="8" t="s">
        <v>209</v>
      </c>
      <c r="AG64" s="47" t="s">
        <v>240</v>
      </c>
    </row>
    <row r="65" spans="1:33" ht="15" customHeight="1" x14ac:dyDescent="0.25">
      <c r="A65" s="4" t="s">
        <v>26</v>
      </c>
      <c r="B65" s="4" t="s">
        <v>216</v>
      </c>
      <c r="C65" s="4" t="s">
        <v>28</v>
      </c>
      <c r="D65" s="5" t="s">
        <v>29</v>
      </c>
      <c r="E65" s="6" t="s">
        <v>217</v>
      </c>
      <c r="F65" s="7" t="s">
        <v>218</v>
      </c>
      <c r="G65" s="9">
        <v>3</v>
      </c>
      <c r="H65" s="9">
        <v>0</v>
      </c>
      <c r="I65" s="23">
        <v>43514</v>
      </c>
      <c r="J65" s="10">
        <v>43525</v>
      </c>
      <c r="K65" s="10">
        <v>43819</v>
      </c>
      <c r="L65" s="11">
        <v>10</v>
      </c>
      <c r="M65" s="11">
        <f t="shared" si="0"/>
        <v>30</v>
      </c>
      <c r="N65" s="12">
        <f t="shared" si="1"/>
        <v>12000</v>
      </c>
      <c r="O65" s="13">
        <f t="shared" si="2"/>
        <v>0</v>
      </c>
      <c r="P65" s="12">
        <f t="shared" si="3"/>
        <v>0</v>
      </c>
      <c r="Q65" s="12"/>
      <c r="R65" s="12">
        <v>0.9</v>
      </c>
      <c r="S65" s="12">
        <v>0.9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0.01</v>
      </c>
      <c r="AC65" s="14">
        <v>0.91</v>
      </c>
      <c r="AD65" s="15">
        <f t="shared" si="4"/>
        <v>0.9</v>
      </c>
      <c r="AE65" s="4" t="s">
        <v>33</v>
      </c>
      <c r="AF65" s="8" t="s">
        <v>209</v>
      </c>
      <c r="AG65" s="47" t="s">
        <v>240</v>
      </c>
    </row>
    <row r="66" spans="1:33" ht="15" customHeight="1" x14ac:dyDescent="0.25">
      <c r="A66" s="4" t="s">
        <v>43</v>
      </c>
      <c r="B66" s="4" t="s">
        <v>219</v>
      </c>
      <c r="C66" s="4" t="s">
        <v>28</v>
      </c>
      <c r="D66" s="5" t="s">
        <v>29</v>
      </c>
      <c r="E66" s="6" t="s">
        <v>220</v>
      </c>
      <c r="F66" s="7" t="s">
        <v>114</v>
      </c>
      <c r="G66" s="9">
        <v>2</v>
      </c>
      <c r="H66" s="9">
        <v>0</v>
      </c>
      <c r="I66" s="23">
        <v>43514</v>
      </c>
      <c r="J66" s="10">
        <v>43525</v>
      </c>
      <c r="K66" s="10">
        <v>43819</v>
      </c>
      <c r="L66" s="11">
        <v>9</v>
      </c>
      <c r="M66" s="11">
        <f t="shared" si="0"/>
        <v>18</v>
      </c>
      <c r="N66" s="12">
        <f t="shared" si="1"/>
        <v>7200</v>
      </c>
      <c r="O66" s="13">
        <f t="shared" si="2"/>
        <v>0</v>
      </c>
      <c r="P66" s="12">
        <f t="shared" si="3"/>
        <v>0</v>
      </c>
      <c r="Q66" s="12"/>
      <c r="R66" s="12">
        <v>694.91</v>
      </c>
      <c r="S66" s="12">
        <v>54.91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694.91</v>
      </c>
      <c r="AD66" s="15">
        <f t="shared" si="4"/>
        <v>54.91</v>
      </c>
      <c r="AE66" s="4" t="s">
        <v>33</v>
      </c>
      <c r="AF66" s="8" t="s">
        <v>209</v>
      </c>
      <c r="AG66" s="47" t="s">
        <v>240</v>
      </c>
    </row>
    <row r="67" spans="1:33" ht="15" customHeight="1" x14ac:dyDescent="0.25">
      <c r="A67" s="16" t="s">
        <v>26</v>
      </c>
      <c r="B67" s="16" t="s">
        <v>221</v>
      </c>
      <c r="C67" s="16" t="s">
        <v>28</v>
      </c>
      <c r="D67" s="5" t="s">
        <v>29</v>
      </c>
      <c r="E67" s="33" t="s">
        <v>222</v>
      </c>
      <c r="F67" s="7" t="s">
        <v>223</v>
      </c>
      <c r="G67" s="17">
        <v>4</v>
      </c>
      <c r="H67" s="9">
        <v>0</v>
      </c>
      <c r="I67" s="18">
        <v>43500</v>
      </c>
      <c r="J67" s="19">
        <v>43525</v>
      </c>
      <c r="K67" s="19">
        <v>43819</v>
      </c>
      <c r="L67" s="28">
        <v>10</v>
      </c>
      <c r="M67" s="28">
        <f t="shared" si="0"/>
        <v>40</v>
      </c>
      <c r="N67" s="20">
        <f t="shared" si="1"/>
        <v>16000</v>
      </c>
      <c r="O67" s="13">
        <f t="shared" si="2"/>
        <v>0</v>
      </c>
      <c r="P67" s="12">
        <f t="shared" si="3"/>
        <v>0</v>
      </c>
      <c r="Q67" s="12"/>
      <c r="R67" s="20">
        <v>66</v>
      </c>
      <c r="S67" s="20">
        <v>66</v>
      </c>
      <c r="T67" s="21">
        <v>1899</v>
      </c>
      <c r="U67" s="21">
        <v>1000</v>
      </c>
      <c r="V67" s="21">
        <v>1062</v>
      </c>
      <c r="W67" s="21">
        <f>4*177</f>
        <v>708</v>
      </c>
      <c r="X67" s="21">
        <v>0</v>
      </c>
      <c r="Y67" s="21">
        <v>0</v>
      </c>
      <c r="Z67" s="21">
        <v>0</v>
      </c>
      <c r="AA67" s="21">
        <v>0</v>
      </c>
      <c r="AB67" s="21">
        <v>0.04</v>
      </c>
      <c r="AC67" s="21">
        <v>3027.04</v>
      </c>
      <c r="AD67" s="15">
        <f t="shared" si="4"/>
        <v>1774</v>
      </c>
      <c r="AE67" s="16" t="s">
        <v>33</v>
      </c>
      <c r="AF67" s="8" t="s">
        <v>209</v>
      </c>
      <c r="AG67" s="47" t="s">
        <v>240</v>
      </c>
    </row>
    <row r="68" spans="1:33" ht="15" customHeight="1" x14ac:dyDescent="0.25">
      <c r="A68" s="16" t="s">
        <v>26</v>
      </c>
      <c r="B68" s="16" t="s">
        <v>224</v>
      </c>
      <c r="C68" s="16" t="s">
        <v>28</v>
      </c>
      <c r="D68" s="5" t="s">
        <v>29</v>
      </c>
      <c r="E68" s="33" t="s">
        <v>225</v>
      </c>
      <c r="F68" s="7" t="s">
        <v>226</v>
      </c>
      <c r="G68" s="17">
        <v>4</v>
      </c>
      <c r="H68" s="9">
        <v>0</v>
      </c>
      <c r="I68" s="19">
        <v>43525</v>
      </c>
      <c r="J68" s="19">
        <v>43525</v>
      </c>
      <c r="K68" s="19">
        <v>43819</v>
      </c>
      <c r="L68" s="28">
        <v>10</v>
      </c>
      <c r="M68" s="28">
        <f t="shared" si="0"/>
        <v>40</v>
      </c>
      <c r="N68" s="20">
        <f t="shared" si="1"/>
        <v>16000</v>
      </c>
      <c r="O68" s="13">
        <f t="shared" si="2"/>
        <v>0</v>
      </c>
      <c r="P68" s="12">
        <f t="shared" si="3"/>
        <v>0</v>
      </c>
      <c r="Q68" s="12"/>
      <c r="R68" s="20">
        <v>438.24</v>
      </c>
      <c r="S68" s="20">
        <v>438.24</v>
      </c>
      <c r="T68" s="21">
        <v>850</v>
      </c>
      <c r="U68" s="21">
        <v>0</v>
      </c>
      <c r="V68" s="21">
        <v>1711</v>
      </c>
      <c r="W68" s="21">
        <v>708</v>
      </c>
      <c r="X68" s="21">
        <v>4000</v>
      </c>
      <c r="Y68" s="21">
        <v>1000</v>
      </c>
      <c r="Z68" s="21">
        <v>2370</v>
      </c>
      <c r="AA68" s="21">
        <f>Z68-750</f>
        <v>1620</v>
      </c>
      <c r="AB68" s="21">
        <v>0</v>
      </c>
      <c r="AC68" s="21">
        <v>9369.24</v>
      </c>
      <c r="AD68" s="15">
        <f t="shared" si="4"/>
        <v>3766.24</v>
      </c>
      <c r="AE68" s="16" t="s">
        <v>33</v>
      </c>
      <c r="AF68" s="8" t="s">
        <v>209</v>
      </c>
      <c r="AG68" s="47" t="s">
        <v>240</v>
      </c>
    </row>
    <row r="69" spans="1:33" ht="15" customHeight="1" x14ac:dyDescent="0.25">
      <c r="A69" s="16" t="s">
        <v>57</v>
      </c>
      <c r="B69" s="16" t="s">
        <v>227</v>
      </c>
      <c r="C69" s="16" t="s">
        <v>28</v>
      </c>
      <c r="D69" s="5" t="s">
        <v>29</v>
      </c>
      <c r="E69" s="33" t="s">
        <v>228</v>
      </c>
      <c r="F69" s="7" t="s">
        <v>200</v>
      </c>
      <c r="G69" s="17">
        <v>4</v>
      </c>
      <c r="H69" s="9">
        <v>0</v>
      </c>
      <c r="I69" s="19">
        <v>43525</v>
      </c>
      <c r="J69" s="19">
        <v>43525</v>
      </c>
      <c r="K69" s="19">
        <v>43819</v>
      </c>
      <c r="L69" s="28">
        <v>10</v>
      </c>
      <c r="M69" s="28">
        <f t="shared" si="0"/>
        <v>40</v>
      </c>
      <c r="N69" s="20">
        <f t="shared" si="1"/>
        <v>16000</v>
      </c>
      <c r="O69" s="13">
        <f t="shared" si="2"/>
        <v>0</v>
      </c>
      <c r="P69" s="12">
        <f t="shared" si="3"/>
        <v>0</v>
      </c>
      <c r="Q69" s="12"/>
      <c r="R69" s="20">
        <v>1426.54</v>
      </c>
      <c r="S69" s="20">
        <v>1426.54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1426.54</v>
      </c>
      <c r="AD69" s="15">
        <f t="shared" si="4"/>
        <v>1426.54</v>
      </c>
      <c r="AE69" s="16" t="s">
        <v>33</v>
      </c>
      <c r="AF69" s="8" t="s">
        <v>209</v>
      </c>
      <c r="AG69" s="47" t="s">
        <v>240</v>
      </c>
    </row>
    <row r="70" spans="1:33" ht="15" customHeight="1" x14ac:dyDescent="0.25">
      <c r="A70" s="4" t="s">
        <v>43</v>
      </c>
      <c r="B70" s="4" t="s">
        <v>229</v>
      </c>
      <c r="C70" s="4" t="s">
        <v>28</v>
      </c>
      <c r="D70" s="5" t="s">
        <v>29</v>
      </c>
      <c r="E70" s="6" t="s">
        <v>230</v>
      </c>
      <c r="F70" s="7" t="s">
        <v>231</v>
      </c>
      <c r="G70" s="9">
        <v>5</v>
      </c>
      <c r="H70" s="9">
        <v>0</v>
      </c>
      <c r="I70" s="10">
        <v>43525</v>
      </c>
      <c r="J70" s="10">
        <v>43525</v>
      </c>
      <c r="K70" s="10">
        <v>43819</v>
      </c>
      <c r="L70" s="11">
        <v>4</v>
      </c>
      <c r="M70" s="11">
        <f t="shared" si="0"/>
        <v>20</v>
      </c>
      <c r="N70" s="12">
        <f t="shared" si="1"/>
        <v>8000</v>
      </c>
      <c r="O70" s="13">
        <f t="shared" si="2"/>
        <v>0</v>
      </c>
      <c r="P70" s="12">
        <f t="shared" si="3"/>
        <v>0</v>
      </c>
      <c r="Q70" s="12"/>
      <c r="R70" s="12">
        <v>0</v>
      </c>
      <c r="S70" s="12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5">
        <f t="shared" si="4"/>
        <v>0</v>
      </c>
      <c r="AE70" s="4" t="s">
        <v>33</v>
      </c>
      <c r="AF70" s="8" t="s">
        <v>209</v>
      </c>
      <c r="AG70" s="47" t="s">
        <v>241</v>
      </c>
    </row>
    <row r="71" spans="1:33" ht="15" customHeight="1" x14ac:dyDescent="0.25">
      <c r="A71" s="4"/>
      <c r="B71" s="4"/>
      <c r="C71" s="4"/>
      <c r="D71" s="50"/>
      <c r="E71" s="1" t="s">
        <v>232</v>
      </c>
      <c r="F71" s="34"/>
      <c r="G71" s="52">
        <f>SUM(G7:G70)</f>
        <v>223</v>
      </c>
      <c r="H71" s="53">
        <f>SUM(H7:H70)</f>
        <v>95</v>
      </c>
      <c r="I71" s="52"/>
      <c r="J71" s="52"/>
      <c r="K71" s="52"/>
      <c r="L71" s="52"/>
      <c r="M71" s="54">
        <f>SUM(M7:M70)</f>
        <v>1964</v>
      </c>
      <c r="N71" s="55">
        <f>SUM(N7:N70)</f>
        <v>785600</v>
      </c>
      <c r="O71" s="56">
        <f>SUM(O7:O70)</f>
        <v>840</v>
      </c>
      <c r="P71" s="57">
        <f>SUM(P7:P70)</f>
        <v>336000</v>
      </c>
      <c r="Q71" s="57"/>
      <c r="R71" s="55">
        <f t="shared" ref="R71:AB71" si="6">SUM(R7:R70)</f>
        <v>38458.540000000008</v>
      </c>
      <c r="S71" s="57">
        <f t="shared" si="6"/>
        <v>22862.350000000006</v>
      </c>
      <c r="T71" s="55">
        <f t="shared" si="6"/>
        <v>53593</v>
      </c>
      <c r="U71" s="58">
        <f t="shared" si="6"/>
        <v>16198.95</v>
      </c>
      <c r="V71" s="59">
        <f>SUM(V7:V70)</f>
        <v>34418.629999999997</v>
      </c>
      <c r="W71" s="58">
        <f t="shared" si="6"/>
        <v>11636.08</v>
      </c>
      <c r="X71" s="59">
        <f t="shared" si="6"/>
        <v>44804</v>
      </c>
      <c r="Y71" s="58">
        <f t="shared" si="6"/>
        <v>25504</v>
      </c>
      <c r="Z71" s="59">
        <f t="shared" si="6"/>
        <v>58389.54</v>
      </c>
      <c r="AA71" s="58">
        <f t="shared" si="6"/>
        <v>48978.329999999994</v>
      </c>
      <c r="AB71" s="59">
        <f t="shared" si="6"/>
        <v>0.37</v>
      </c>
      <c r="AC71" s="59">
        <f>SUM(R71:AB71)</f>
        <v>354843.79000000004</v>
      </c>
      <c r="AD71" s="58">
        <f>SUM(AD7:AD70)</f>
        <v>125179.70999999999</v>
      </c>
      <c r="AE71" s="60"/>
      <c r="AF71" s="61"/>
      <c r="AG71" s="62"/>
    </row>
    <row r="72" spans="1:33" ht="15" customHeight="1" x14ac:dyDescent="0.25">
      <c r="D72" s="51" t="s">
        <v>29</v>
      </c>
      <c r="E72" s="48" t="s">
        <v>242</v>
      </c>
      <c r="F72" s="49" t="s">
        <v>246</v>
      </c>
      <c r="G72" s="9">
        <v>0</v>
      </c>
      <c r="H72" s="9">
        <v>0</v>
      </c>
      <c r="I72" s="63"/>
      <c r="J72" s="48"/>
      <c r="K72" s="63"/>
      <c r="L72" s="9">
        <v>0</v>
      </c>
      <c r="M72" s="11"/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8" t="s">
        <v>249</v>
      </c>
      <c r="AG72" s="64" t="s">
        <v>248</v>
      </c>
    </row>
    <row r="73" spans="1:33" s="37" customFormat="1" ht="15" customHeight="1" x14ac:dyDescent="0.25">
      <c r="D73" s="51" t="s">
        <v>29</v>
      </c>
      <c r="E73" s="48" t="s">
        <v>243</v>
      </c>
      <c r="F73" s="49" t="s">
        <v>247</v>
      </c>
      <c r="G73" s="63">
        <v>0</v>
      </c>
      <c r="H73" s="63">
        <v>0</v>
      </c>
      <c r="I73" s="48"/>
      <c r="J73" s="48"/>
      <c r="K73" s="48"/>
      <c r="L73" s="63">
        <v>0</v>
      </c>
      <c r="M73" s="48"/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63">
        <v>0</v>
      </c>
      <c r="V73" s="63">
        <v>0</v>
      </c>
      <c r="W73" s="63">
        <v>0</v>
      </c>
      <c r="X73" s="63">
        <v>0</v>
      </c>
      <c r="Y73" s="63">
        <v>0</v>
      </c>
      <c r="Z73" s="63">
        <v>0</v>
      </c>
      <c r="AA73" s="63">
        <v>0</v>
      </c>
      <c r="AB73" s="63">
        <v>0</v>
      </c>
      <c r="AC73" s="63">
        <v>0</v>
      </c>
      <c r="AD73" s="63">
        <v>0</v>
      </c>
      <c r="AE73" s="63">
        <v>0</v>
      </c>
      <c r="AF73" s="8" t="s">
        <v>249</v>
      </c>
      <c r="AG73" s="64" t="s">
        <v>248</v>
      </c>
    </row>
    <row r="74" spans="1:33" s="37" customFormat="1" ht="15" customHeight="1" x14ac:dyDescent="0.25">
      <c r="D74" s="51" t="s">
        <v>59</v>
      </c>
      <c r="E74" s="48" t="s">
        <v>244</v>
      </c>
      <c r="F74" s="49" t="s">
        <v>129</v>
      </c>
      <c r="G74" s="63">
        <v>0</v>
      </c>
      <c r="H74" s="63">
        <v>0</v>
      </c>
      <c r="I74" s="48"/>
      <c r="J74" s="48"/>
      <c r="K74" s="48"/>
      <c r="L74" s="63">
        <v>0</v>
      </c>
      <c r="M74" s="48"/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63">
        <v>0</v>
      </c>
      <c r="V74" s="63">
        <v>0</v>
      </c>
      <c r="W74" s="63">
        <v>0</v>
      </c>
      <c r="X74" s="63">
        <v>0</v>
      </c>
      <c r="Y74" s="63">
        <v>0</v>
      </c>
      <c r="Z74" s="63">
        <v>0</v>
      </c>
      <c r="AA74" s="63">
        <v>0</v>
      </c>
      <c r="AB74" s="63">
        <v>0</v>
      </c>
      <c r="AC74" s="63">
        <v>0</v>
      </c>
      <c r="AD74" s="63">
        <v>0</v>
      </c>
      <c r="AE74" s="63">
        <v>0</v>
      </c>
      <c r="AF74" s="8" t="s">
        <v>249</v>
      </c>
      <c r="AG74" s="64" t="s">
        <v>248</v>
      </c>
    </row>
    <row r="75" spans="1:33" s="37" customFormat="1" ht="15" customHeight="1" x14ac:dyDescent="0.25">
      <c r="D75" s="51" t="s">
        <v>59</v>
      </c>
      <c r="E75" s="48" t="s">
        <v>245</v>
      </c>
      <c r="F75" s="49" t="s">
        <v>161</v>
      </c>
      <c r="G75" s="63">
        <v>0</v>
      </c>
      <c r="H75" s="63">
        <v>0</v>
      </c>
      <c r="I75" s="48"/>
      <c r="J75" s="48"/>
      <c r="K75" s="48"/>
      <c r="L75" s="63">
        <v>0</v>
      </c>
      <c r="M75" s="48"/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63">
        <v>0</v>
      </c>
      <c r="V75" s="63">
        <v>0</v>
      </c>
      <c r="W75" s="63">
        <v>0</v>
      </c>
      <c r="X75" s="63">
        <v>0</v>
      </c>
      <c r="Y75" s="63">
        <v>0</v>
      </c>
      <c r="Z75" s="63">
        <v>0</v>
      </c>
      <c r="AA75" s="63">
        <v>0</v>
      </c>
      <c r="AB75" s="63">
        <v>0</v>
      </c>
      <c r="AC75" s="63">
        <v>0</v>
      </c>
      <c r="AD75" s="63">
        <v>0</v>
      </c>
      <c r="AE75" s="63">
        <v>0</v>
      </c>
      <c r="AF75" s="8" t="s">
        <v>249</v>
      </c>
      <c r="AG75" s="64" t="s">
        <v>248</v>
      </c>
    </row>
    <row r="76" spans="1:33" s="37" customFormat="1" ht="15" customHeight="1" x14ac:dyDescent="0.25">
      <c r="AF76" s="38"/>
      <c r="AG76" s="46"/>
    </row>
    <row r="77" spans="1:33" s="37" customFormat="1" ht="15" customHeight="1" x14ac:dyDescent="0.25">
      <c r="AF77" s="38"/>
      <c r="AG77" s="46"/>
    </row>
    <row r="78" spans="1:33" s="37" customFormat="1" ht="15" customHeight="1" x14ac:dyDescent="0.25">
      <c r="AF78" s="38"/>
      <c r="AG78" s="46"/>
    </row>
    <row r="79" spans="1:33" s="37" customFormat="1" ht="15" customHeight="1" x14ac:dyDescent="0.25">
      <c r="AF79" s="38"/>
      <c r="AG79" s="46"/>
    </row>
    <row r="80" spans="1:33" s="37" customFormat="1" ht="15" customHeight="1" x14ac:dyDescent="0.25">
      <c r="AF80" s="38"/>
      <c r="AG80" s="46"/>
    </row>
    <row r="81" spans="32:33" s="37" customFormat="1" ht="15" customHeight="1" x14ac:dyDescent="0.25">
      <c r="AF81" s="38"/>
      <c r="AG81" s="46"/>
    </row>
    <row r="82" spans="32:33" s="37" customFormat="1" ht="15" customHeight="1" x14ac:dyDescent="0.25">
      <c r="AF82" s="38"/>
      <c r="AG82" s="46"/>
    </row>
    <row r="83" spans="32:33" s="37" customFormat="1" ht="15" customHeight="1" x14ac:dyDescent="0.25">
      <c r="AF83" s="38"/>
      <c r="AG83" s="46"/>
    </row>
    <row r="84" spans="32:33" s="37" customFormat="1" ht="15" customHeight="1" x14ac:dyDescent="0.25">
      <c r="AF84" s="38"/>
      <c r="AG84" s="46"/>
    </row>
    <row r="85" spans="32:33" s="37" customFormat="1" ht="15" customHeight="1" x14ac:dyDescent="0.25">
      <c r="AF85" s="38"/>
      <c r="AG85" s="46"/>
    </row>
    <row r="86" spans="32:33" s="37" customFormat="1" ht="15" customHeight="1" x14ac:dyDescent="0.25">
      <c r="AF86" s="38"/>
      <c r="AG86" s="46"/>
    </row>
    <row r="87" spans="32:33" s="37" customFormat="1" ht="15" customHeight="1" x14ac:dyDescent="0.25">
      <c r="AF87" s="38"/>
      <c r="AG87" s="46"/>
    </row>
    <row r="88" spans="32:33" s="37" customFormat="1" ht="15" customHeight="1" x14ac:dyDescent="0.25">
      <c r="AF88" s="38"/>
      <c r="AG88" s="46"/>
    </row>
    <row r="89" spans="32:33" s="37" customFormat="1" ht="15" customHeight="1" x14ac:dyDescent="0.25">
      <c r="AF89" s="38"/>
      <c r="AG89" s="46"/>
    </row>
    <row r="90" spans="32:33" s="37" customFormat="1" ht="15" customHeight="1" x14ac:dyDescent="0.25">
      <c r="AF90" s="38"/>
      <c r="AG90" s="46"/>
    </row>
    <row r="91" spans="32:33" s="37" customFormat="1" ht="15" customHeight="1" x14ac:dyDescent="0.25">
      <c r="AF91" s="38"/>
      <c r="AG91" s="46"/>
    </row>
    <row r="92" spans="32:33" s="37" customFormat="1" ht="15" customHeight="1" x14ac:dyDescent="0.25">
      <c r="AF92" s="38"/>
      <c r="AG92" s="46"/>
    </row>
    <row r="93" spans="32:33" s="37" customFormat="1" ht="15" customHeight="1" x14ac:dyDescent="0.25">
      <c r="AF93" s="38"/>
      <c r="AG93" s="46"/>
    </row>
    <row r="94" spans="32:33" s="37" customFormat="1" ht="15" customHeight="1" x14ac:dyDescent="0.25">
      <c r="AF94" s="38"/>
      <c r="AG94" s="46"/>
    </row>
    <row r="95" spans="32:33" s="37" customFormat="1" ht="15" customHeight="1" x14ac:dyDescent="0.25">
      <c r="AF95" s="38"/>
      <c r="AG95" s="46"/>
    </row>
    <row r="96" spans="32:33" s="37" customFormat="1" ht="15" customHeight="1" x14ac:dyDescent="0.25">
      <c r="AF96" s="38"/>
      <c r="AG96" s="46"/>
    </row>
    <row r="97" spans="32:33" s="37" customFormat="1" ht="15" customHeight="1" x14ac:dyDescent="0.25">
      <c r="AF97" s="38"/>
      <c r="AG97" s="46"/>
    </row>
    <row r="98" spans="32:33" s="37" customFormat="1" ht="15" customHeight="1" x14ac:dyDescent="0.25">
      <c r="AF98" s="38"/>
      <c r="AG98" s="46"/>
    </row>
    <row r="99" spans="32:33" s="37" customFormat="1" ht="15" customHeight="1" x14ac:dyDescent="0.25">
      <c r="AF99" s="38"/>
      <c r="AG99" s="46"/>
    </row>
    <row r="100" spans="32:33" s="37" customFormat="1" ht="15" customHeight="1" x14ac:dyDescent="0.25">
      <c r="AF100" s="38"/>
      <c r="AG100" s="46"/>
    </row>
    <row r="101" spans="32:33" s="37" customFormat="1" ht="15" customHeight="1" x14ac:dyDescent="0.25">
      <c r="AF101" s="38"/>
      <c r="AG101" s="46"/>
    </row>
    <row r="102" spans="32:33" s="37" customFormat="1" ht="15" customHeight="1" x14ac:dyDescent="0.25">
      <c r="AF102" s="38"/>
      <c r="AG102" s="46"/>
    </row>
    <row r="103" spans="32:33" s="37" customFormat="1" ht="15" customHeight="1" x14ac:dyDescent="0.25">
      <c r="AF103" s="38"/>
      <c r="AG103" s="46"/>
    </row>
    <row r="104" spans="32:33" s="37" customFormat="1" ht="15" customHeight="1" x14ac:dyDescent="0.25">
      <c r="AF104" s="38"/>
      <c r="AG104" s="46"/>
    </row>
    <row r="105" spans="32:33" s="37" customFormat="1" ht="15" customHeight="1" x14ac:dyDescent="0.25">
      <c r="AF105" s="38"/>
      <c r="AG105" s="46"/>
    </row>
    <row r="106" spans="32:33" s="37" customFormat="1" ht="15" customHeight="1" x14ac:dyDescent="0.25">
      <c r="AF106" s="38"/>
      <c r="AG106" s="46"/>
    </row>
    <row r="107" spans="32:33" s="37" customFormat="1" ht="15" customHeight="1" x14ac:dyDescent="0.25">
      <c r="AF107" s="38"/>
      <c r="AG107" s="46"/>
    </row>
    <row r="108" spans="32:33" s="37" customFormat="1" ht="15" customHeight="1" x14ac:dyDescent="0.25">
      <c r="AF108" s="38"/>
      <c r="AG108" s="46"/>
    </row>
    <row r="109" spans="32:33" s="37" customFormat="1" ht="15" customHeight="1" x14ac:dyDescent="0.25">
      <c r="AF109" s="38"/>
      <c r="AG109" s="46"/>
    </row>
    <row r="110" spans="32:33" s="37" customFormat="1" ht="15" customHeight="1" x14ac:dyDescent="0.25">
      <c r="AF110" s="38"/>
      <c r="AG110" s="46"/>
    </row>
    <row r="111" spans="32:33" s="37" customFormat="1" ht="15" customHeight="1" x14ac:dyDescent="0.25">
      <c r="AF111" s="38"/>
      <c r="AG111" s="46"/>
    </row>
    <row r="112" spans="32:33" s="37" customFormat="1" ht="15" customHeight="1" x14ac:dyDescent="0.25">
      <c r="AF112" s="38"/>
      <c r="AG112" s="46"/>
    </row>
    <row r="113" spans="32:33" s="37" customFormat="1" ht="15" customHeight="1" x14ac:dyDescent="0.25">
      <c r="AF113" s="38"/>
      <c r="AG113" s="46"/>
    </row>
    <row r="114" spans="32:33" s="37" customFormat="1" ht="15" customHeight="1" x14ac:dyDescent="0.25">
      <c r="AF114" s="38"/>
      <c r="AG114" s="46"/>
    </row>
    <row r="115" spans="32:33" s="37" customFormat="1" ht="15" customHeight="1" x14ac:dyDescent="0.25">
      <c r="AF115" s="38"/>
      <c r="AG115" s="46"/>
    </row>
    <row r="116" spans="32:33" s="37" customFormat="1" ht="15" customHeight="1" x14ac:dyDescent="0.25">
      <c r="AF116" s="38"/>
      <c r="AG116" s="46"/>
    </row>
    <row r="117" spans="32:33" s="37" customFormat="1" ht="15" customHeight="1" x14ac:dyDescent="0.25">
      <c r="AF117" s="38"/>
      <c r="AG117" s="46"/>
    </row>
    <row r="118" spans="32:33" s="37" customFormat="1" ht="15" customHeight="1" x14ac:dyDescent="0.25">
      <c r="AF118" s="38"/>
      <c r="AG118" s="46"/>
    </row>
    <row r="119" spans="32:33" s="37" customFormat="1" ht="15" customHeight="1" x14ac:dyDescent="0.25">
      <c r="AF119" s="38"/>
      <c r="AG119" s="46"/>
    </row>
    <row r="120" spans="32:33" s="37" customFormat="1" ht="15" customHeight="1" x14ac:dyDescent="0.25">
      <c r="AF120" s="38"/>
      <c r="AG120" s="46"/>
    </row>
    <row r="121" spans="32:33" s="37" customFormat="1" ht="15" customHeight="1" x14ac:dyDescent="0.25">
      <c r="AF121" s="38"/>
      <c r="AG121" s="46"/>
    </row>
    <row r="122" spans="32:33" s="37" customFormat="1" ht="15" customHeight="1" x14ac:dyDescent="0.25">
      <c r="AF122" s="38"/>
      <c r="AG122" s="46"/>
    </row>
    <row r="123" spans="32:33" s="37" customFormat="1" ht="15" customHeight="1" x14ac:dyDescent="0.25">
      <c r="AF123" s="38"/>
      <c r="AG123" s="46"/>
    </row>
    <row r="124" spans="32:33" s="37" customFormat="1" ht="15" customHeight="1" x14ac:dyDescent="0.25">
      <c r="AF124" s="38"/>
      <c r="AG124" s="46"/>
    </row>
    <row r="125" spans="32:33" s="37" customFormat="1" ht="15" customHeight="1" x14ac:dyDescent="0.25">
      <c r="AF125" s="38"/>
      <c r="AG125" s="46"/>
    </row>
    <row r="126" spans="32:33" s="37" customFormat="1" ht="15" customHeight="1" x14ac:dyDescent="0.25">
      <c r="AF126" s="38"/>
      <c r="AG126" s="46"/>
    </row>
    <row r="127" spans="32:33" s="37" customFormat="1" ht="15" customHeight="1" x14ac:dyDescent="0.25">
      <c r="AF127" s="38"/>
      <c r="AG127" s="46"/>
    </row>
    <row r="128" spans="32:33" s="37" customFormat="1" ht="15" customHeight="1" x14ac:dyDescent="0.25">
      <c r="AF128" s="38"/>
      <c r="AG128" s="46"/>
    </row>
    <row r="129" spans="7:33" s="37" customFormat="1" ht="15" customHeight="1" x14ac:dyDescent="0.25">
      <c r="AF129" s="38"/>
      <c r="AG129" s="46"/>
    </row>
    <row r="130" spans="7:33" s="37" customFormat="1" ht="15" customHeight="1" x14ac:dyDescent="0.25">
      <c r="AF130" s="38"/>
      <c r="AG130" s="46"/>
    </row>
    <row r="131" spans="7:33" s="37" customFormat="1" ht="15" customHeight="1" x14ac:dyDescent="0.25">
      <c r="AF131" s="38"/>
      <c r="AG131" s="46"/>
    </row>
    <row r="132" spans="7:33" s="37" customFormat="1" ht="15" customHeight="1" x14ac:dyDescent="0.25">
      <c r="AF132" s="38"/>
      <c r="AG132" s="46"/>
    </row>
    <row r="133" spans="7:33" ht="15" customHeight="1" x14ac:dyDescent="0.25">
      <c r="G133"/>
      <c r="H133"/>
      <c r="I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</row>
    <row r="134" spans="7:33" ht="15" customHeight="1" x14ac:dyDescent="0.25">
      <c r="G134"/>
      <c r="H134"/>
      <c r="I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</row>
    <row r="135" spans="7:33" ht="15" customHeight="1" x14ac:dyDescent="0.25">
      <c r="G135"/>
      <c r="H135"/>
      <c r="I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</row>
    <row r="136" spans="7:33" ht="15" customHeight="1" x14ac:dyDescent="0.25">
      <c r="G136"/>
      <c r="H136"/>
      <c r="I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</row>
    <row r="137" spans="7:33" ht="15" customHeight="1" x14ac:dyDescent="0.25">
      <c r="G137"/>
      <c r="H137"/>
      <c r="I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</row>
    <row r="138" spans="7:33" ht="15" customHeight="1" x14ac:dyDescent="0.25">
      <c r="G138"/>
      <c r="H138"/>
      <c r="I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</row>
    <row r="139" spans="7:33" ht="15" customHeight="1" x14ac:dyDescent="0.25">
      <c r="G139"/>
      <c r="H139"/>
      <c r="I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</row>
    <row r="140" spans="7:33" ht="15" customHeight="1" x14ac:dyDescent="0.25">
      <c r="G140"/>
      <c r="H140"/>
      <c r="I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</row>
    <row r="141" spans="7:33" ht="15" customHeight="1" x14ac:dyDescent="0.25">
      <c r="G141"/>
      <c r="H141"/>
      <c r="I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</row>
    <row r="142" spans="7:33" ht="15" customHeight="1" x14ac:dyDescent="0.25">
      <c r="G142"/>
      <c r="H142"/>
      <c r="I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</row>
    <row r="143" spans="7:33" ht="15" customHeight="1" x14ac:dyDescent="0.25">
      <c r="G143"/>
      <c r="H143"/>
      <c r="I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</row>
    <row r="144" spans="7:33" ht="15" customHeight="1" x14ac:dyDescent="0.25">
      <c r="G144"/>
      <c r="H144"/>
      <c r="I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</row>
    <row r="145" spans="7:29" ht="15" customHeight="1" x14ac:dyDescent="0.25">
      <c r="G145"/>
      <c r="H145"/>
      <c r="I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</row>
    <row r="146" spans="7:29" ht="15" customHeight="1" x14ac:dyDescent="0.25">
      <c r="G146"/>
      <c r="H146"/>
      <c r="I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</row>
    <row r="147" spans="7:29" ht="15" customHeight="1" x14ac:dyDescent="0.25">
      <c r="G147"/>
      <c r="H147"/>
      <c r="I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</row>
    <row r="148" spans="7:29" ht="15" customHeight="1" x14ac:dyDescent="0.25">
      <c r="G148"/>
      <c r="H148"/>
      <c r="I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</row>
    <row r="149" spans="7:29" ht="15" customHeight="1" x14ac:dyDescent="0.25">
      <c r="G149"/>
      <c r="H149"/>
      <c r="I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</row>
    <row r="150" spans="7:29" ht="15" customHeight="1" x14ac:dyDescent="0.25">
      <c r="G150"/>
      <c r="H150"/>
      <c r="I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</row>
    <row r="151" spans="7:29" ht="15" customHeight="1" x14ac:dyDescent="0.25">
      <c r="G151"/>
      <c r="H151"/>
      <c r="I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</row>
    <row r="152" spans="7:29" ht="15" customHeight="1" x14ac:dyDescent="0.25">
      <c r="G152"/>
      <c r="H152"/>
      <c r="I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</row>
    <row r="153" spans="7:29" ht="15" customHeight="1" x14ac:dyDescent="0.25">
      <c r="G153"/>
      <c r="H153"/>
      <c r="I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</row>
    <row r="154" spans="7:29" ht="15" customHeight="1" x14ac:dyDescent="0.25">
      <c r="G154"/>
      <c r="H154"/>
      <c r="I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</row>
    <row r="155" spans="7:29" ht="15" customHeight="1" x14ac:dyDescent="0.25">
      <c r="G155"/>
      <c r="H155"/>
      <c r="I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</row>
    <row r="156" spans="7:29" ht="15" customHeight="1" x14ac:dyDescent="0.25">
      <c r="G156"/>
      <c r="H156"/>
      <c r="I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</row>
    <row r="157" spans="7:29" ht="15" customHeight="1" x14ac:dyDescent="0.25">
      <c r="G157"/>
      <c r="H157"/>
      <c r="I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</row>
    <row r="158" spans="7:29" ht="15" customHeight="1" x14ac:dyDescent="0.25">
      <c r="G158"/>
      <c r="H158"/>
      <c r="I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</row>
    <row r="159" spans="7:29" ht="15" customHeight="1" x14ac:dyDescent="0.25">
      <c r="G159"/>
      <c r="H159"/>
      <c r="I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</row>
    <row r="160" spans="7:29" ht="15" customHeight="1" x14ac:dyDescent="0.25">
      <c r="G160"/>
      <c r="H160"/>
      <c r="I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</row>
    <row r="161" spans="7:29" ht="15" customHeight="1" x14ac:dyDescent="0.25">
      <c r="G161"/>
      <c r="H161"/>
      <c r="I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</row>
    <row r="162" spans="7:29" ht="15" customHeight="1" x14ac:dyDescent="0.25">
      <c r="G162"/>
      <c r="H162"/>
      <c r="I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</row>
    <row r="163" spans="7:29" ht="15" customHeight="1" x14ac:dyDescent="0.25">
      <c r="G163"/>
      <c r="H163"/>
      <c r="I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</row>
    <row r="164" spans="7:29" ht="15" customHeight="1" x14ac:dyDescent="0.25">
      <c r="G164"/>
      <c r="H164"/>
      <c r="I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</row>
    <row r="165" spans="7:29" ht="15" customHeight="1" x14ac:dyDescent="0.25">
      <c r="G165"/>
      <c r="H165"/>
      <c r="I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</row>
    <row r="166" spans="7:29" ht="15" customHeight="1" x14ac:dyDescent="0.25">
      <c r="G166"/>
      <c r="H166"/>
      <c r="I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</row>
    <row r="167" spans="7:29" ht="15" customHeight="1" x14ac:dyDescent="0.25">
      <c r="G167"/>
      <c r="H167"/>
      <c r="I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</row>
    <row r="168" spans="7:29" ht="15" customHeight="1" x14ac:dyDescent="0.25">
      <c r="G168"/>
      <c r="H168"/>
      <c r="I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</row>
    <row r="169" spans="7:29" ht="15" customHeight="1" x14ac:dyDescent="0.25">
      <c r="G169"/>
      <c r="H169"/>
      <c r="I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</row>
    <row r="170" spans="7:29" ht="15" customHeight="1" x14ac:dyDescent="0.25">
      <c r="G170"/>
      <c r="H170"/>
      <c r="I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</row>
    <row r="171" spans="7:29" ht="15" customHeight="1" x14ac:dyDescent="0.25">
      <c r="G171"/>
      <c r="H171"/>
      <c r="I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</row>
    <row r="172" spans="7:29" ht="15" customHeight="1" x14ac:dyDescent="0.25">
      <c r="G172"/>
      <c r="H172"/>
      <c r="I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</row>
    <row r="173" spans="7:29" ht="15" customHeight="1" x14ac:dyDescent="0.25">
      <c r="G173"/>
      <c r="H173"/>
      <c r="I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</row>
    <row r="174" spans="7:29" ht="15" customHeight="1" x14ac:dyDescent="0.25">
      <c r="G174"/>
      <c r="H174"/>
      <c r="I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</row>
    <row r="175" spans="7:29" ht="15" customHeight="1" x14ac:dyDescent="0.25">
      <c r="G175"/>
      <c r="H175"/>
      <c r="I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</row>
    <row r="176" spans="7:29" ht="15" customHeight="1" x14ac:dyDescent="0.25">
      <c r="G176"/>
      <c r="H176"/>
      <c r="I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</row>
    <row r="177" spans="7:29" ht="15" customHeight="1" x14ac:dyDescent="0.25">
      <c r="G177"/>
      <c r="H177"/>
      <c r="I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</row>
    <row r="178" spans="7:29" ht="15" customHeight="1" x14ac:dyDescent="0.25">
      <c r="G178"/>
      <c r="H178"/>
      <c r="I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</row>
    <row r="179" spans="7:29" ht="15" customHeight="1" x14ac:dyDescent="0.25">
      <c r="G179"/>
      <c r="H179"/>
      <c r="I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</row>
    <row r="180" spans="7:29" ht="15" customHeight="1" x14ac:dyDescent="0.25">
      <c r="G180"/>
      <c r="H180"/>
      <c r="I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</row>
    <row r="181" spans="7:29" ht="15" customHeight="1" x14ac:dyDescent="0.25">
      <c r="G181"/>
      <c r="H181"/>
      <c r="I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</row>
    <row r="182" spans="7:29" ht="15" customHeight="1" x14ac:dyDescent="0.25">
      <c r="G182"/>
      <c r="H182"/>
      <c r="I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</row>
    <row r="183" spans="7:29" ht="15" customHeight="1" x14ac:dyDescent="0.25">
      <c r="G183"/>
      <c r="H183"/>
      <c r="I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</row>
    <row r="184" spans="7:29" ht="15" customHeight="1" x14ac:dyDescent="0.25">
      <c r="G184"/>
      <c r="H184"/>
      <c r="I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</row>
    <row r="185" spans="7:29" ht="15" customHeight="1" x14ac:dyDescent="0.25">
      <c r="G185"/>
      <c r="H185"/>
      <c r="I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</row>
    <row r="186" spans="7:29" ht="15" customHeight="1" x14ac:dyDescent="0.25">
      <c r="G186"/>
      <c r="H186"/>
      <c r="I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</row>
    <row r="187" spans="7:29" ht="15" customHeight="1" x14ac:dyDescent="0.25">
      <c r="G187"/>
      <c r="H187"/>
      <c r="I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</row>
    <row r="188" spans="7:29" ht="15" customHeight="1" x14ac:dyDescent="0.25">
      <c r="G188"/>
      <c r="H188"/>
      <c r="I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</row>
    <row r="189" spans="7:29" ht="15" customHeight="1" x14ac:dyDescent="0.25">
      <c r="G189"/>
      <c r="H189"/>
      <c r="I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</row>
    <row r="190" spans="7:29" ht="15" customHeight="1" x14ac:dyDescent="0.25">
      <c r="G190"/>
      <c r="H190"/>
      <c r="I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</row>
    <row r="191" spans="7:29" ht="15" customHeight="1" x14ac:dyDescent="0.25">
      <c r="G191"/>
      <c r="H191"/>
      <c r="I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</row>
    <row r="192" spans="7:29" ht="15" customHeight="1" x14ac:dyDescent="0.25">
      <c r="G192"/>
      <c r="H192"/>
      <c r="I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</row>
    <row r="193" spans="7:29" ht="15" customHeight="1" x14ac:dyDescent="0.25">
      <c r="G193"/>
      <c r="H193"/>
      <c r="I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</row>
    <row r="194" spans="7:29" ht="15" customHeight="1" x14ac:dyDescent="0.25">
      <c r="G194"/>
      <c r="H194"/>
      <c r="I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</row>
    <row r="195" spans="7:29" ht="15" customHeight="1" x14ac:dyDescent="0.25">
      <c r="G195"/>
      <c r="H195"/>
      <c r="I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</row>
    <row r="196" spans="7:29" ht="15" customHeight="1" x14ac:dyDescent="0.25">
      <c r="G196"/>
      <c r="H196"/>
      <c r="I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</row>
    <row r="197" spans="7:29" ht="15" customHeight="1" x14ac:dyDescent="0.25">
      <c r="G197"/>
      <c r="H197"/>
      <c r="I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</row>
    <row r="198" spans="7:29" ht="15" customHeight="1" x14ac:dyDescent="0.25">
      <c r="G198"/>
      <c r="H198"/>
      <c r="I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</row>
    <row r="199" spans="7:29" ht="15" customHeight="1" x14ac:dyDescent="0.25">
      <c r="G199"/>
      <c r="H199"/>
      <c r="I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</row>
    <row r="200" spans="7:29" ht="15" customHeight="1" x14ac:dyDescent="0.25">
      <c r="G200"/>
      <c r="H200"/>
      <c r="I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</row>
    <row r="201" spans="7:29" ht="15" customHeight="1" x14ac:dyDescent="0.25">
      <c r="G201"/>
      <c r="H201"/>
      <c r="I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</row>
    <row r="202" spans="7:29" ht="15" customHeight="1" x14ac:dyDescent="0.25">
      <c r="G202"/>
      <c r="H202"/>
      <c r="I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</row>
    <row r="203" spans="7:29" ht="15" customHeight="1" x14ac:dyDescent="0.25">
      <c r="G203"/>
      <c r="H203"/>
      <c r="I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</row>
    <row r="204" spans="7:29" ht="15" customHeight="1" x14ac:dyDescent="0.25">
      <c r="G204"/>
      <c r="H204"/>
      <c r="I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</row>
    <row r="205" spans="7:29" ht="15" customHeight="1" x14ac:dyDescent="0.25">
      <c r="G205"/>
      <c r="H205"/>
      <c r="I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</row>
    <row r="206" spans="7:29" ht="15" customHeight="1" x14ac:dyDescent="0.25">
      <c r="G206"/>
      <c r="H206"/>
      <c r="I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</row>
    <row r="207" spans="7:29" ht="15" customHeight="1" x14ac:dyDescent="0.25">
      <c r="G207"/>
      <c r="H207"/>
      <c r="I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</row>
    <row r="208" spans="7:29" ht="15" customHeight="1" x14ac:dyDescent="0.25">
      <c r="G208"/>
      <c r="H208"/>
      <c r="I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</row>
    <row r="209" spans="7:29" ht="15" customHeight="1" x14ac:dyDescent="0.25">
      <c r="G209"/>
      <c r="H209"/>
      <c r="I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</row>
    <row r="210" spans="7:29" ht="15" customHeight="1" x14ac:dyDescent="0.25">
      <c r="G210"/>
      <c r="H210"/>
      <c r="I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</row>
    <row r="211" spans="7:29" ht="15" customHeight="1" x14ac:dyDescent="0.25">
      <c r="G211"/>
      <c r="H211"/>
      <c r="I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</row>
    <row r="212" spans="7:29" ht="15" customHeight="1" x14ac:dyDescent="0.25">
      <c r="G212"/>
      <c r="H212"/>
      <c r="I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</row>
    <row r="213" spans="7:29" ht="15" customHeight="1" x14ac:dyDescent="0.25">
      <c r="G213"/>
      <c r="H213"/>
      <c r="I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</row>
    <row r="214" spans="7:29" ht="15" customHeight="1" x14ac:dyDescent="0.25">
      <c r="G214"/>
      <c r="H214"/>
      <c r="I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</row>
    <row r="215" spans="7:29" ht="15" customHeight="1" x14ac:dyDescent="0.25">
      <c r="G215"/>
      <c r="H215"/>
      <c r="I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</row>
    <row r="216" spans="7:29" ht="15" customHeight="1" x14ac:dyDescent="0.25">
      <c r="G216"/>
      <c r="H216"/>
      <c r="I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</row>
    <row r="217" spans="7:29" ht="15" customHeight="1" x14ac:dyDescent="0.25">
      <c r="G217"/>
      <c r="H217"/>
      <c r="I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</row>
    <row r="218" spans="7:29" ht="15" customHeight="1" x14ac:dyDescent="0.25">
      <c r="G218"/>
      <c r="H218"/>
      <c r="I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</row>
    <row r="219" spans="7:29" ht="15" customHeight="1" x14ac:dyDescent="0.25">
      <c r="G219"/>
      <c r="H219"/>
      <c r="I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</row>
    <row r="220" spans="7:29" ht="15" customHeight="1" x14ac:dyDescent="0.25">
      <c r="G220"/>
      <c r="H220"/>
      <c r="I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</row>
    <row r="221" spans="7:29" ht="15" customHeight="1" x14ac:dyDescent="0.25">
      <c r="G221"/>
      <c r="H221"/>
      <c r="I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</row>
    <row r="222" spans="7:29" ht="15" customHeight="1" x14ac:dyDescent="0.25">
      <c r="G222"/>
      <c r="H222"/>
      <c r="I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</row>
    <row r="223" spans="7:29" ht="15" customHeight="1" x14ac:dyDescent="0.25">
      <c r="G223"/>
      <c r="H223"/>
      <c r="I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</row>
    <row r="224" spans="7:29" ht="15" customHeight="1" x14ac:dyDescent="0.25">
      <c r="G224"/>
      <c r="H224"/>
      <c r="I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</row>
    <row r="225" spans="7:29" ht="15" customHeight="1" x14ac:dyDescent="0.25">
      <c r="G225"/>
      <c r="H225"/>
      <c r="I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</row>
    <row r="226" spans="7:29" ht="15" customHeight="1" x14ac:dyDescent="0.25">
      <c r="G226"/>
      <c r="H226"/>
      <c r="I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</row>
    <row r="227" spans="7:29" ht="15" customHeight="1" x14ac:dyDescent="0.25">
      <c r="G227"/>
      <c r="H227"/>
      <c r="I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</row>
    <row r="228" spans="7:29" ht="15" customHeight="1" x14ac:dyDescent="0.25">
      <c r="G228"/>
      <c r="H228"/>
      <c r="I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</row>
    <row r="229" spans="7:29" ht="15" customHeight="1" x14ac:dyDescent="0.25">
      <c r="G229"/>
      <c r="H229"/>
      <c r="I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</row>
    <row r="230" spans="7:29" ht="15" customHeight="1" x14ac:dyDescent="0.25">
      <c r="G230"/>
      <c r="H230"/>
      <c r="I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</row>
    <row r="231" spans="7:29" ht="15" customHeight="1" x14ac:dyDescent="0.25">
      <c r="G231"/>
      <c r="H231"/>
      <c r="I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</row>
    <row r="232" spans="7:29" ht="15" customHeight="1" x14ac:dyDescent="0.25">
      <c r="G232"/>
      <c r="H232"/>
      <c r="I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</row>
    <row r="233" spans="7:29" ht="15" customHeight="1" x14ac:dyDescent="0.25">
      <c r="G233"/>
      <c r="H233"/>
      <c r="I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</row>
    <row r="234" spans="7:29" ht="15" customHeight="1" x14ac:dyDescent="0.25">
      <c r="G234"/>
      <c r="H234"/>
      <c r="I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</row>
    <row r="235" spans="7:29" ht="15" customHeight="1" x14ac:dyDescent="0.25">
      <c r="G235"/>
      <c r="H235"/>
      <c r="I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</row>
    <row r="236" spans="7:29" ht="15" customHeight="1" x14ac:dyDescent="0.25">
      <c r="G236"/>
      <c r="H236"/>
      <c r="I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</row>
    <row r="237" spans="7:29" ht="15" customHeight="1" x14ac:dyDescent="0.25">
      <c r="G237"/>
      <c r="H237"/>
      <c r="I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</row>
    <row r="238" spans="7:29" ht="15" customHeight="1" x14ac:dyDescent="0.25">
      <c r="G238"/>
      <c r="H238"/>
      <c r="I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</row>
    <row r="239" spans="7:29" ht="15" customHeight="1" x14ac:dyDescent="0.25">
      <c r="G239"/>
      <c r="H239"/>
      <c r="I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</row>
    <row r="240" spans="7:29" ht="15" customHeight="1" x14ac:dyDescent="0.25">
      <c r="G240"/>
      <c r="H240"/>
      <c r="I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</row>
    <row r="241" spans="7:29" ht="15" customHeight="1" x14ac:dyDescent="0.25">
      <c r="G241"/>
      <c r="H241"/>
      <c r="I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</row>
    <row r="242" spans="7:29" ht="15" customHeight="1" x14ac:dyDescent="0.25">
      <c r="G242"/>
      <c r="H242"/>
      <c r="I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</row>
    <row r="243" spans="7:29" ht="15" customHeight="1" x14ac:dyDescent="0.25">
      <c r="G243"/>
      <c r="H243"/>
      <c r="I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</row>
    <row r="244" spans="7:29" ht="15" customHeight="1" x14ac:dyDescent="0.25">
      <c r="G244"/>
      <c r="H244"/>
      <c r="I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</row>
    <row r="245" spans="7:29" ht="15" customHeight="1" x14ac:dyDescent="0.25">
      <c r="G245"/>
      <c r="H245"/>
      <c r="I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</row>
    <row r="246" spans="7:29" ht="15" customHeight="1" x14ac:dyDescent="0.25">
      <c r="G246"/>
      <c r="H246"/>
      <c r="I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</row>
    <row r="247" spans="7:29" ht="15" customHeight="1" x14ac:dyDescent="0.25">
      <c r="G247"/>
      <c r="H247"/>
      <c r="I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</row>
    <row r="248" spans="7:29" ht="15" customHeight="1" x14ac:dyDescent="0.25">
      <c r="G248"/>
      <c r="H248"/>
      <c r="I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</row>
    <row r="249" spans="7:29" ht="15" customHeight="1" x14ac:dyDescent="0.25">
      <c r="G249"/>
      <c r="H249"/>
      <c r="I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</row>
    <row r="250" spans="7:29" ht="15" customHeight="1" x14ac:dyDescent="0.25">
      <c r="G250"/>
      <c r="H250"/>
      <c r="I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</row>
    <row r="251" spans="7:29" ht="15" customHeight="1" x14ac:dyDescent="0.25">
      <c r="G251"/>
      <c r="H251"/>
      <c r="I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</row>
    <row r="252" spans="7:29" ht="15" customHeight="1" x14ac:dyDescent="0.25">
      <c r="G252"/>
      <c r="H252"/>
      <c r="I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</row>
    <row r="253" spans="7:29" ht="15" customHeight="1" x14ac:dyDescent="0.25">
      <c r="G253"/>
      <c r="H253"/>
      <c r="I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</row>
    <row r="254" spans="7:29" ht="15" customHeight="1" x14ac:dyDescent="0.25">
      <c r="G254"/>
      <c r="H254"/>
      <c r="I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</row>
    <row r="255" spans="7:29" ht="15" customHeight="1" x14ac:dyDescent="0.25">
      <c r="G255"/>
      <c r="H255"/>
      <c r="I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</row>
    <row r="256" spans="7:29" ht="15" customHeight="1" x14ac:dyDescent="0.25">
      <c r="G256"/>
      <c r="H256"/>
      <c r="I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</row>
    <row r="257" spans="7:29" ht="15" customHeight="1" x14ac:dyDescent="0.25">
      <c r="G257"/>
      <c r="H257"/>
      <c r="I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</row>
    <row r="258" spans="7:29" ht="15" customHeight="1" x14ac:dyDescent="0.25">
      <c r="G258"/>
      <c r="H258"/>
      <c r="I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</row>
    <row r="259" spans="7:29" ht="15" customHeight="1" x14ac:dyDescent="0.25">
      <c r="G259"/>
      <c r="H259"/>
      <c r="I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</row>
    <row r="260" spans="7:29" ht="15" customHeight="1" x14ac:dyDescent="0.25">
      <c r="G260"/>
      <c r="H260"/>
      <c r="I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</row>
    <row r="261" spans="7:29" ht="15" customHeight="1" x14ac:dyDescent="0.25">
      <c r="G261"/>
      <c r="H261"/>
      <c r="I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</row>
    <row r="262" spans="7:29" ht="15" customHeight="1" x14ac:dyDescent="0.25">
      <c r="G262"/>
      <c r="H262"/>
      <c r="I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</row>
    <row r="263" spans="7:29" ht="15" customHeight="1" x14ac:dyDescent="0.25">
      <c r="G263"/>
      <c r="H263"/>
      <c r="I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</row>
    <row r="264" spans="7:29" ht="15" customHeight="1" x14ac:dyDescent="0.25">
      <c r="G264"/>
      <c r="H264"/>
      <c r="I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</row>
  </sheetData>
  <mergeCells count="1">
    <mergeCell ref="D1:AG5"/>
  </mergeCells>
  <pageMargins left="0.511811024" right="0.511811024" top="0.78740157499999996" bottom="0.78740157499999996" header="0.31496062000000002" footer="0.31496062000000002"/>
  <pageSetup paperSize="8" scale="5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PAAE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Pancev Daniel Pereira</dc:creator>
  <cp:lastModifiedBy>Renata Rodrigues Sena</cp:lastModifiedBy>
  <cp:lastPrinted>2018-12-03T18:43:17Z</cp:lastPrinted>
  <dcterms:created xsi:type="dcterms:W3CDTF">2018-12-03T18:06:39Z</dcterms:created>
  <dcterms:modified xsi:type="dcterms:W3CDTF">2018-12-05T12:31:58Z</dcterms:modified>
</cp:coreProperties>
</file>